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17955" windowHeight="10515"/>
  </bookViews>
  <sheets>
    <sheet name="12_13 Expenses" sheetId="2" r:id="rId1"/>
    <sheet name="V0050083" sheetId="13" r:id="rId2"/>
    <sheet name="V0050586" sheetId="12" r:id="rId3"/>
    <sheet name="V0050837" sheetId="11" r:id="rId4"/>
    <sheet name="V0051268" sheetId="10" r:id="rId5"/>
    <sheet name="V0051460" sheetId="9" r:id="rId6"/>
    <sheet name="V0051712" sheetId="8" r:id="rId7"/>
    <sheet name="V0052147" sheetId="7" r:id="rId8"/>
    <sheet name="V0052471" sheetId="6" r:id="rId9"/>
    <sheet name="V0052759" sheetId="5" r:id="rId10"/>
    <sheet name="V0053094" sheetId="4" r:id="rId11"/>
    <sheet name="V0053713" sheetId="3" r:id="rId12"/>
  </sheets>
  <definedNames>
    <definedName name="_xlnm._FilterDatabase" localSheetId="0" hidden="1">'12_13 Expenses'!$A$2:$E$17</definedName>
  </definedNames>
  <calcPr calcId="145621" calcMode="manual" calcCompleted="0" calcOnSave="0"/>
</workbook>
</file>

<file path=xl/calcChain.xml><?xml version="1.0" encoding="utf-8"?>
<calcChain xmlns="http://schemas.openxmlformats.org/spreadsheetml/2006/main">
  <c r="B49" i="2" l="1"/>
  <c r="C49" i="2" l="1"/>
  <c r="H22" i="3"/>
  <c r="H21" i="3"/>
  <c r="H19" i="3"/>
  <c r="H18" i="3"/>
  <c r="H9" i="3"/>
  <c r="H8" i="3"/>
  <c r="H4" i="3"/>
  <c r="H3" i="3"/>
  <c r="H2" i="3"/>
  <c r="H44" i="3" s="1"/>
  <c r="H43" i="3"/>
  <c r="H42" i="3"/>
  <c r="H41" i="3"/>
  <c r="H40" i="3"/>
  <c r="H9" i="4"/>
  <c r="H11" i="4" s="1"/>
  <c r="H6" i="4"/>
  <c r="H2" i="4"/>
  <c r="H6" i="5"/>
  <c r="H12" i="5" s="1"/>
  <c r="H2" i="5"/>
  <c r="H8" i="6"/>
  <c r="H4" i="6"/>
  <c r="H11" i="7"/>
  <c r="H10" i="7"/>
  <c r="H9" i="7"/>
  <c r="H8" i="7"/>
  <c r="H16" i="7" s="1"/>
  <c r="H8" i="8"/>
  <c r="H6" i="8"/>
  <c r="H2" i="8"/>
  <c r="H7" i="9"/>
  <c r="H4" i="9"/>
  <c r="H3" i="9"/>
  <c r="H8" i="11"/>
  <c r="H7" i="11"/>
  <c r="H6" i="11"/>
  <c r="H5" i="11"/>
  <c r="H4" i="11"/>
  <c r="H2" i="11"/>
  <c r="H11" i="12"/>
  <c r="H8" i="12"/>
  <c r="H7" i="12"/>
  <c r="H12" i="12" s="1"/>
  <c r="G20" i="13"/>
  <c r="G18" i="13"/>
  <c r="G17" i="13"/>
  <c r="G14" i="13"/>
  <c r="G13" i="13"/>
  <c r="G12" i="13"/>
  <c r="G11" i="13"/>
  <c r="G9" i="13"/>
  <c r="G7" i="13"/>
  <c r="G16" i="13"/>
  <c r="G15" i="13"/>
  <c r="G10" i="13"/>
  <c r="G8" i="13"/>
  <c r="G6" i="13"/>
  <c r="G5" i="13"/>
  <c r="G4" i="13"/>
  <c r="G3" i="13"/>
  <c r="G2" i="13"/>
  <c r="G43" i="3" l="1"/>
  <c r="G42" i="3"/>
  <c r="G41" i="3"/>
  <c r="G40" i="3"/>
  <c r="F18" i="13"/>
  <c r="F21" i="13" s="1"/>
  <c r="G44" i="3" l="1"/>
  <c r="G12" i="12"/>
  <c r="G8" i="11" l="1"/>
  <c r="G5" i="10" l="1"/>
  <c r="G2" i="10"/>
  <c r="G7" i="9" l="1"/>
  <c r="G8" i="8" l="1"/>
  <c r="G16" i="7" l="1"/>
  <c r="G8" i="6" l="1"/>
  <c r="G12" i="5" l="1"/>
  <c r="G11" i="4" l="1"/>
</calcChain>
</file>

<file path=xl/sharedStrings.xml><?xml version="1.0" encoding="utf-8"?>
<sst xmlns="http://schemas.openxmlformats.org/spreadsheetml/2006/main" count="716" uniqueCount="230">
  <si>
    <t>V0053713</t>
  </si>
  <si>
    <t>V0050586</t>
  </si>
  <si>
    <t>V0050837</t>
  </si>
  <si>
    <t>V0051268</t>
  </si>
  <si>
    <t>V0051460</t>
  </si>
  <si>
    <t>V0051712</t>
  </si>
  <si>
    <t>V0052147</t>
  </si>
  <si>
    <t>V0052471</t>
  </si>
  <si>
    <t>V0052759</t>
  </si>
  <si>
    <t>V0053094</t>
  </si>
  <si>
    <t>V0050083</t>
  </si>
  <si>
    <t>V0053412</t>
  </si>
  <si>
    <t>Tourand</t>
  </si>
  <si>
    <t>V0050270</t>
  </si>
  <si>
    <t>V0050362</t>
  </si>
  <si>
    <t>V0050363</t>
  </si>
  <si>
    <t>V0050487</t>
  </si>
  <si>
    <t>V0050569</t>
  </si>
  <si>
    <t>V0050728</t>
  </si>
  <si>
    <t>V0050747</t>
  </si>
  <si>
    <t>V0050827</t>
  </si>
  <si>
    <t>V0050861</t>
  </si>
  <si>
    <t>V0050947</t>
  </si>
  <si>
    <t>V0051003</t>
  </si>
  <si>
    <t>V0051069</t>
  </si>
  <si>
    <t>V0051260</t>
  </si>
  <si>
    <t>V0051354</t>
  </si>
  <si>
    <t>V0051521</t>
  </si>
  <si>
    <t>V0051678</t>
  </si>
  <si>
    <t>V0051786</t>
  </si>
  <si>
    <t>V0052136</t>
  </si>
  <si>
    <t>V0052275</t>
  </si>
  <si>
    <t>V0052309</t>
  </si>
  <si>
    <t>V0052418</t>
  </si>
  <si>
    <t>V0052556</t>
  </si>
  <si>
    <t>V0052646</t>
  </si>
  <si>
    <t>V0052749</t>
  </si>
  <si>
    <t>V0052809</t>
  </si>
  <si>
    <t>V0049749</t>
  </si>
  <si>
    <t>V0053002</t>
  </si>
  <si>
    <t>V0049817</t>
  </si>
  <si>
    <t>V0053070</t>
  </si>
  <si>
    <t>V0049898</t>
  </si>
  <si>
    <t>V0049988</t>
  </si>
  <si>
    <t>V0053224</t>
  </si>
  <si>
    <t>V0053320</t>
  </si>
  <si>
    <t>V0050147</t>
  </si>
  <si>
    <t>total expenses for 2012/13</t>
  </si>
  <si>
    <t>TOURAND KEN</t>
  </si>
  <si>
    <t>GOLDEN CHOPSTICKS II</t>
  </si>
  <si>
    <t>MERRITT</t>
  </si>
  <si>
    <t>BC</t>
  </si>
  <si>
    <t>FERNDALE</t>
  </si>
  <si>
    <t>WA</t>
  </si>
  <si>
    <t>YELLOW CHECKER SHUTTLE</t>
  </si>
  <si>
    <t>FORT WORTH</t>
  </si>
  <si>
    <t>TX</t>
  </si>
  <si>
    <t>ALASKA AIR  0272122718662</t>
  </si>
  <si>
    <t>BELLINGHAM</t>
  </si>
  <si>
    <t>ALASKA AIR  0272122718667</t>
  </si>
  <si>
    <t>ALASKA AIR  0272122718669</t>
  </si>
  <si>
    <t>ALASKA AIR  0272122718674</t>
  </si>
  <si>
    <t>TEXAS CAB COMPANY</t>
  </si>
  <si>
    <t>DALLAS</t>
  </si>
  <si>
    <t>HAMPTON INN BELLINGHAM</t>
  </si>
  <si>
    <t>FAIRFIELD INN &amp; SUITE DAL</t>
  </si>
  <si>
    <t>HILTON MEDIA GRILL BAR</t>
  </si>
  <si>
    <t>CYCLONE ANAYA'S -</t>
  </si>
  <si>
    <t>TAXI CAB SERVICE</t>
  </si>
  <si>
    <t>NEO PIZZA NAPOLETANA</t>
  </si>
  <si>
    <t>E12- JOSE CUER20510566</t>
  </si>
  <si>
    <t>ALASKA AIR  0272122936963</t>
  </si>
  <si>
    <t>SEATTLE</t>
  </si>
  <si>
    <t>ALASKA AIR  0272122936964</t>
  </si>
  <si>
    <t>ALASKA AIR  0272122936965</t>
  </si>
  <si>
    <t>ALASKA AIR  0272122937823</t>
  </si>
  <si>
    <t>PORT OF BELLINGHAM PRKNG</t>
  </si>
  <si>
    <t>HILTON HOTELS ANATOLE</t>
  </si>
  <si>
    <t>YELLOW CAB</t>
  </si>
  <si>
    <t>SAM TAXI SERVICES</t>
  </si>
  <si>
    <t>GRAND PRAIRIE</t>
  </si>
  <si>
    <t>DELTA BURNABY HOTEL &amp; CON</t>
  </si>
  <si>
    <t>BURNABY</t>
  </si>
  <si>
    <t>EASYPARK PARKIGN BC</t>
  </si>
  <si>
    <t>VANCOUVER</t>
  </si>
  <si>
    <t>TRANSLINK FARE PURCHASE</t>
  </si>
  <si>
    <t>DELTA HOTEL VANCOUVER</t>
  </si>
  <si>
    <t>Travel Claim Metis Nation BC meetings</t>
  </si>
  <si>
    <t>Travel Claim to NVIT Vancouver campus</t>
  </si>
  <si>
    <t>Travel Claim Texas</t>
  </si>
  <si>
    <t>JAMES ST CAFE   GRILL</t>
  </si>
  <si>
    <t>YELLOW CABS</t>
  </si>
  <si>
    <t>KAMLOOPS</t>
  </si>
  <si>
    <t>THE PINK BICYCLE GOURMET</t>
  </si>
  <si>
    <t>VICTORIA</t>
  </si>
  <si>
    <t>A.C. TAXI</t>
  </si>
  <si>
    <t>NANAIMO</t>
  </si>
  <si>
    <t>DELTA VICTORIA OCEANPOINT</t>
  </si>
  <si>
    <t>BOSTON PIZZA #093</t>
  </si>
  <si>
    <t>DELTA VANCOUVER AIRPORT</t>
  </si>
  <si>
    <t>RICHMOND</t>
  </si>
  <si>
    <t>see tab for breakdown</t>
  </si>
  <si>
    <t>Travel Claim VIU</t>
  </si>
  <si>
    <t>Travel Claim Feb 4, 7</t>
  </si>
  <si>
    <t>MIDDLESBORO NEIGHBOURHOOD</t>
  </si>
  <si>
    <t>AIR CANADA  0142116857569</t>
  </si>
  <si>
    <t>AIRCANADA.COM</t>
  </si>
  <si>
    <t>MB</t>
  </si>
  <si>
    <t>WESTIN BAYSHORE RESORT</t>
  </si>
  <si>
    <t>VINCIPARK - CAPILANO</t>
  </si>
  <si>
    <t>NORTH VANCOUV</t>
  </si>
  <si>
    <t>ADV PARKING000529051A</t>
  </si>
  <si>
    <t xml:space="preserve">IMPARK00010712U </t>
  </si>
  <si>
    <t>Travel Claim Vancouver, Capilano Univ</t>
  </si>
  <si>
    <t>AIR CANADA  0142114619392</t>
  </si>
  <si>
    <t>WINNIPEG</t>
  </si>
  <si>
    <t>Travel Claim BCAIU, PSEA meetings</t>
  </si>
  <si>
    <t>Dec 12-13 2012</t>
  </si>
  <si>
    <t>IMPARK LOT 1361 31OCT2012</t>
  </si>
  <si>
    <t>IMPARK LOT 1361 29OCT2012</t>
  </si>
  <si>
    <t>LEAGUE FOR INNOVATI</t>
  </si>
  <si>
    <t>4807058200</t>
  </si>
  <si>
    <t>AZ</t>
  </si>
  <si>
    <t>MERRITT DESERT INN</t>
  </si>
  <si>
    <t>AIR CANADA  0142115004235</t>
  </si>
  <si>
    <t>KAMLOOPS AIRPORT</t>
  </si>
  <si>
    <t>TRANSLINK</t>
  </si>
  <si>
    <t>Travel Claim Richmond</t>
  </si>
  <si>
    <t>VAN INT'L APT BCIT</t>
  </si>
  <si>
    <t>HOME RESTAURANT</t>
  </si>
  <si>
    <t>DELTA VAN AIRPORT HOTEL</t>
  </si>
  <si>
    <t>Travel Claim PSEA, NVIT Vancouver campus</t>
  </si>
  <si>
    <t>TOP GUN HOT POT</t>
  </si>
  <si>
    <t>ALASKA AIR  0272114777334</t>
  </si>
  <si>
    <t>FIRESIDE INN</t>
  </si>
  <si>
    <t>CASTLEGAR</t>
  </si>
  <si>
    <t>BEST WESTERN RAINBOW C.I</t>
  </si>
  <si>
    <t>CHILLIWACK</t>
  </si>
  <si>
    <t>Travel Claim Kelowna, NVIT Vancouver campus, PSEA</t>
  </si>
  <si>
    <t>Travel Claim UFV</t>
  </si>
  <si>
    <t xml:space="preserve">Travel Claim Vancouver  </t>
  </si>
  <si>
    <t>EARL'S BRIDGE PARK</t>
  </si>
  <si>
    <t>Travel Claim Castlegar</t>
  </si>
  <si>
    <t>Mercer lunch</t>
  </si>
  <si>
    <t>PETROCAN-330 NICOL STREET</t>
  </si>
  <si>
    <t>WHITE SPOT</t>
  </si>
  <si>
    <t>DELTA BURNABY</t>
  </si>
  <si>
    <t>IMPARK00010865U</t>
  </si>
  <si>
    <t>BURNABY PALACE RESTAURANT</t>
  </si>
  <si>
    <t>EPLY.COM/CC1-800-507-3759</t>
  </si>
  <si>
    <t>Travel Claim Victoria</t>
  </si>
  <si>
    <t>Travel Claim Halifax</t>
  </si>
  <si>
    <t>Travel Claim NVIT Vancouver grad</t>
  </si>
  <si>
    <t>Tourand, Ken</t>
  </si>
  <si>
    <t>SALTY'S</t>
  </si>
  <si>
    <t>HALIFAX</t>
  </si>
  <si>
    <t>BATON ROUGE</t>
  </si>
  <si>
    <t>GRAND VILLA - SCALA BAR</t>
  </si>
  <si>
    <t>A SUNSHINE SHARE-A-CAB</t>
  </si>
  <si>
    <t>3323 FIONN MACCOOL'S</t>
  </si>
  <si>
    <t>MISSISSAUGA</t>
  </si>
  <si>
    <t>YELLOW CAB LTD</t>
  </si>
  <si>
    <t>KELOWNA AIRPORT PARKING</t>
  </si>
  <si>
    <t>KELOWNA</t>
  </si>
  <si>
    <t>DELTA HALIFAX HOTEL</t>
  </si>
  <si>
    <t>THE KEG NANAIMO</t>
  </si>
  <si>
    <t>SEAHORSES CAFE</t>
  </si>
  <si>
    <t>BRENTWOOD BAY</t>
  </si>
  <si>
    <t>amount claimed in expenses</t>
  </si>
  <si>
    <t>Travel Claim NVIT Vancouver campus, Kwantlen</t>
  </si>
  <si>
    <t>WESTJET</t>
  </si>
  <si>
    <t>CALGARY</t>
  </si>
  <si>
    <t>AB</t>
  </si>
  <si>
    <t>SEM Tourand</t>
  </si>
  <si>
    <t>difference due to taxes</t>
  </si>
  <si>
    <t>NVIT Internal Voucher number</t>
  </si>
  <si>
    <t>Amount Paid</t>
  </si>
  <si>
    <t>Employee</t>
  </si>
  <si>
    <t>Details</t>
  </si>
  <si>
    <t>lunch with Verna, Kylie and Warren</t>
  </si>
  <si>
    <t>lunch/dinner with Verna, Kylie and Warren</t>
  </si>
  <si>
    <t>Warren Weir bag fees</t>
  </si>
  <si>
    <t>Verna Billy Minnabarriet bag fees</t>
  </si>
  <si>
    <t>Ken Tourand bag fees</t>
  </si>
  <si>
    <t>Kylie Thomas bag fees</t>
  </si>
  <si>
    <t>Ken Tourand</t>
  </si>
  <si>
    <t xml:space="preserve">Warren Weir  </t>
  </si>
  <si>
    <t xml:space="preserve">Kylie Thomas </t>
  </si>
  <si>
    <t xml:space="preserve">Verna Billy Minnabarriet </t>
  </si>
  <si>
    <t>5 people total</t>
  </si>
  <si>
    <t>Warren Weir</t>
  </si>
  <si>
    <t>Verna Billy Minnabarriet</t>
  </si>
  <si>
    <t>Kylie Thomas</t>
  </si>
  <si>
    <t>lunch with Doug re bargaining</t>
  </si>
  <si>
    <t>lunch with Verna</t>
  </si>
  <si>
    <t>lunch with Adam from the Ministry</t>
  </si>
  <si>
    <t>lunch with John and Mike (mining conference)</t>
  </si>
  <si>
    <t>lunch meeting with Mil</t>
  </si>
  <si>
    <t>lunch with Rick from Super Save Gas</t>
  </si>
  <si>
    <t>lunch with Luke from Merritt Centennials</t>
  </si>
  <si>
    <t>lunch with Casey</t>
  </si>
  <si>
    <t>lunch with Gerry from Sunlife Financial</t>
  </si>
  <si>
    <t>breakfast with Ian Rongue (ADM - MAVED)</t>
  </si>
  <si>
    <t>lunch with Cathy Carson</t>
  </si>
  <si>
    <t>lunch with Joe Q. - Shulus Arena BCIHL</t>
  </si>
  <si>
    <t>dinner meeting with Verna</t>
  </si>
  <si>
    <t>Meeting with Kylie</t>
  </si>
  <si>
    <t>Meeting with John</t>
  </si>
  <si>
    <t>President Leadership Council prep meeting with Warren</t>
  </si>
  <si>
    <t>Meeting with Cathy</t>
  </si>
  <si>
    <t>Ken and 1 guest</t>
  </si>
  <si>
    <t>meeting with Verna</t>
  </si>
  <si>
    <t>no info</t>
  </si>
  <si>
    <t>lunch with Mil</t>
  </si>
  <si>
    <t>dinner with Kylie, John, Warren, Rae, Amanda</t>
  </si>
  <si>
    <t>lunch with Robert &amp; Phil from Kakakaway Assoc.</t>
  </si>
  <si>
    <t>breakfast meeting with John &amp; Warren</t>
  </si>
  <si>
    <t>lunch with Casey - policies</t>
  </si>
  <si>
    <t>dinner with Verna, Kylie, John</t>
  </si>
  <si>
    <t>Ken and 2 guests</t>
  </si>
  <si>
    <t>dinner with Warren &amp; Jack re: Hal Ka Ma ICM ACED Training opportunity</t>
  </si>
  <si>
    <t>lunch with Warren</t>
  </si>
  <si>
    <t>Total Amount</t>
  </si>
  <si>
    <t>Ken's portion</t>
  </si>
  <si>
    <t xml:space="preserve">$23,062.59 is the amount that shows on the Statement of Financial Information.  </t>
  </si>
  <si>
    <t>$19,327.22 is the amount with meals, etc. attributable to Ken only</t>
  </si>
  <si>
    <t>credit due to incorrect charge on a previous statement</t>
  </si>
  <si>
    <t>SILVER REEF HOTEL</t>
  </si>
  <si>
    <t>Amount attributable to Ken only</t>
  </si>
  <si>
    <t>LT lunch - 6 people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</si>
</sst>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164" formatCode="##\-##\-######\-####"/>
    <numFmt numFmtId="165" formatCode="yyyy/mm/dd"/>
    <numFmt numFmtId="166" formatCode="&quot;$&quot;#,##0.00\ ;[Red]\(&quot;$&quot;#,##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164" fontId="0" fillId="0" borderId="0" xfId="0" applyNumberFormat="1"/>
    <xf numFmtId="4" fontId="0" fillId="0" borderId="0" xfId="0" applyNumberFormat="1"/>
    <xf numFmtId="0" fontId="0" fillId="0" borderId="0" xfId="0" applyNumberFormat="1" applyAlignment="1" applyProtection="1">
      <alignment horizontal="left"/>
      <protection locked="0"/>
    </xf>
    <xf numFmtId="165" fontId="0" fillId="0" borderId="0" xfId="0" applyNumberFormat="1" applyProtection="1">
      <protection locked="0"/>
    </xf>
    <xf numFmtId="166" fontId="0" fillId="0" borderId="0" xfId="0" applyNumberFormat="1" applyProtection="1">
      <protection locked="0"/>
    </xf>
    <xf numFmtId="166" fontId="0" fillId="0" borderId="10" xfId="0" applyNumberFormat="1" applyBorder="1" applyProtection="1">
      <protection locked="0"/>
    </xf>
    <xf numFmtId="166" fontId="0" fillId="0" borderId="0" xfId="0" applyNumberFormat="1"/>
    <xf numFmtId="8" fontId="0" fillId="0" borderId="0" xfId="0" applyNumberFormat="1"/>
    <xf numFmtId="0" fontId="0" fillId="0" borderId="0" xfId="0" applyBorder="1"/>
    <xf numFmtId="166" fontId="0" fillId="0" borderId="0" xfId="0" applyNumberFormat="1" applyBorder="1"/>
    <xf numFmtId="166" fontId="0" fillId="0" borderId="0" xfId="0" applyNumberFormat="1" applyBorder="1" applyProtection="1">
      <protection locked="0"/>
    </xf>
    <xf numFmtId="2" fontId="0" fillId="0" borderId="0" xfId="0" applyNumberFormat="1" applyBorder="1"/>
    <xf numFmtId="8" fontId="0" fillId="0" borderId="0" xfId="0" applyNumberFormat="1" applyBorder="1"/>
    <xf numFmtId="166" fontId="0" fillId="33" borderId="10" xfId="0" applyNumberFormat="1" applyFill="1" applyBorder="1" applyProtection="1">
      <protection locked="0"/>
    </xf>
    <xf numFmtId="0" fontId="0" fillId="0" borderId="0" xfId="0" applyFill="1" applyBorder="1"/>
    <xf numFmtId="166" fontId="0" fillId="0" borderId="0" xfId="0" applyNumberFormat="1" applyFill="1" applyBorder="1"/>
    <xf numFmtId="4" fontId="0" fillId="0" borderId="0" xfId="0" applyNumberFormat="1" applyFill="1"/>
    <xf numFmtId="4" fontId="0" fillId="0" borderId="10" xfId="0" applyNumberFormat="1" applyFill="1" applyBorder="1"/>
    <xf numFmtId="0" fontId="16" fillId="0" borderId="0" xfId="0" applyFont="1" applyAlignment="1">
      <alignment horizontal="center" wrapText="1"/>
    </xf>
    <xf numFmtId="4" fontId="16" fillId="0" borderId="0" xfId="0" applyNumberFormat="1" applyFont="1" applyAlignment="1">
      <alignment horizontal="center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6" fontId="0" fillId="33" borderId="0" xfId="0" applyNumberFormat="1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166" fontId="0" fillId="0" borderId="0" xfId="0" applyNumberFormat="1" applyAlignment="1" applyProtection="1">
      <alignment horizontal="center" wrapText="1"/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C3" sqref="C3"/>
    </sheetView>
  </sheetViews>
  <sheetFormatPr defaultRowHeight="15" x14ac:dyDescent="0.25"/>
  <cols>
    <col min="2" max="2" width="9.140625" style="2"/>
    <col min="3" max="3" width="11.42578125" style="2" customWidth="1"/>
    <col min="4" max="4" width="11.28515625" style="23" customWidth="1"/>
    <col min="5" max="5" width="50.5703125" customWidth="1"/>
  </cols>
  <sheetData>
    <row r="1" spans="1:5" ht="60" x14ac:dyDescent="0.25">
      <c r="A1" s="19" t="s">
        <v>175</v>
      </c>
      <c r="B1" s="20" t="s">
        <v>176</v>
      </c>
      <c r="C1" s="20" t="s">
        <v>228</v>
      </c>
      <c r="D1" s="21" t="s">
        <v>177</v>
      </c>
      <c r="E1" s="22" t="s">
        <v>178</v>
      </c>
    </row>
    <row r="2" spans="1:5" x14ac:dyDescent="0.25">
      <c r="A2" t="s">
        <v>38</v>
      </c>
      <c r="B2" s="2">
        <v>329.72</v>
      </c>
      <c r="C2" s="2">
        <v>329.72</v>
      </c>
      <c r="D2" s="23" t="s">
        <v>12</v>
      </c>
      <c r="E2" s="1" t="s">
        <v>88</v>
      </c>
    </row>
    <row r="3" spans="1:5" x14ac:dyDescent="0.25">
      <c r="A3" t="s">
        <v>40</v>
      </c>
      <c r="B3" s="2">
        <v>214.38</v>
      </c>
      <c r="C3" s="2">
        <v>214.38</v>
      </c>
      <c r="D3" s="23" t="s">
        <v>12</v>
      </c>
      <c r="E3" s="1" t="s">
        <v>88</v>
      </c>
    </row>
    <row r="4" spans="1:5" x14ac:dyDescent="0.25">
      <c r="A4" t="s">
        <v>42</v>
      </c>
      <c r="B4" s="2">
        <v>319.8</v>
      </c>
      <c r="C4" s="2">
        <v>319.8</v>
      </c>
      <c r="D4" s="23" t="s">
        <v>12</v>
      </c>
      <c r="E4" s="1" t="s">
        <v>169</v>
      </c>
    </row>
    <row r="5" spans="1:5" x14ac:dyDescent="0.25">
      <c r="A5" t="s">
        <v>43</v>
      </c>
      <c r="B5" s="2">
        <v>327.76</v>
      </c>
      <c r="C5" s="2">
        <v>327.76</v>
      </c>
      <c r="D5" s="23" t="s">
        <v>12</v>
      </c>
      <c r="E5" s="1" t="s">
        <v>88</v>
      </c>
    </row>
    <row r="6" spans="1:5" x14ac:dyDescent="0.25">
      <c r="A6" t="s">
        <v>10</v>
      </c>
      <c r="B6" s="17">
        <v>2568.09</v>
      </c>
      <c r="C6" s="17">
        <v>2066.14</v>
      </c>
      <c r="D6" s="23" t="s">
        <v>12</v>
      </c>
      <c r="E6" s="1" t="s">
        <v>101</v>
      </c>
    </row>
    <row r="7" spans="1:5" x14ac:dyDescent="0.25">
      <c r="A7" t="s">
        <v>46</v>
      </c>
      <c r="B7" s="2">
        <v>33</v>
      </c>
      <c r="C7" s="2">
        <v>33</v>
      </c>
      <c r="D7" s="23" t="s">
        <v>12</v>
      </c>
      <c r="E7" s="1" t="s">
        <v>152</v>
      </c>
    </row>
    <row r="8" spans="1:5" x14ac:dyDescent="0.25">
      <c r="A8" t="s">
        <v>13</v>
      </c>
      <c r="B8" s="2">
        <v>412.04</v>
      </c>
      <c r="C8" s="2">
        <v>412.04</v>
      </c>
      <c r="D8" s="23" t="s">
        <v>12</v>
      </c>
      <c r="E8" s="1" t="s">
        <v>151</v>
      </c>
    </row>
    <row r="9" spans="1:5" x14ac:dyDescent="0.25">
      <c r="A9" t="s">
        <v>14</v>
      </c>
      <c r="B9" s="2">
        <v>79.349999999999994</v>
      </c>
      <c r="C9" s="2">
        <v>79.349999999999994</v>
      </c>
      <c r="D9" s="23" t="s">
        <v>12</v>
      </c>
      <c r="E9" s="1" t="s">
        <v>150</v>
      </c>
    </row>
    <row r="10" spans="1:5" x14ac:dyDescent="0.25">
      <c r="A10" t="s">
        <v>15</v>
      </c>
      <c r="B10" s="2">
        <v>93</v>
      </c>
      <c r="C10" s="2">
        <v>93</v>
      </c>
      <c r="D10" s="23" t="s">
        <v>12</v>
      </c>
      <c r="E10" s="1" t="s">
        <v>88</v>
      </c>
    </row>
    <row r="11" spans="1:5" x14ac:dyDescent="0.25">
      <c r="A11" t="s">
        <v>16</v>
      </c>
      <c r="B11" s="2">
        <v>53</v>
      </c>
      <c r="C11" s="2">
        <v>53</v>
      </c>
      <c r="D11" s="23" t="s">
        <v>12</v>
      </c>
      <c r="E11" s="1" t="s">
        <v>88</v>
      </c>
    </row>
    <row r="12" spans="1:5" x14ac:dyDescent="0.25">
      <c r="A12" t="s">
        <v>17</v>
      </c>
      <c r="B12" s="2">
        <v>15</v>
      </c>
      <c r="C12" s="2">
        <v>15</v>
      </c>
      <c r="D12" s="23" t="s">
        <v>12</v>
      </c>
      <c r="E12" s="1" t="s">
        <v>88</v>
      </c>
    </row>
    <row r="13" spans="1:5" x14ac:dyDescent="0.25">
      <c r="A13" t="s">
        <v>1</v>
      </c>
      <c r="B13" s="2">
        <v>824.34</v>
      </c>
      <c r="C13" s="2">
        <v>756.12</v>
      </c>
      <c r="D13" s="23" t="s">
        <v>12</v>
      </c>
      <c r="E13" s="1" t="s">
        <v>101</v>
      </c>
    </row>
    <row r="14" spans="1:5" x14ac:dyDescent="0.25">
      <c r="A14" t="s">
        <v>18</v>
      </c>
      <c r="B14" s="2">
        <v>279.76</v>
      </c>
      <c r="C14" s="2">
        <v>279.76</v>
      </c>
      <c r="D14" s="23" t="s">
        <v>12</v>
      </c>
      <c r="E14" s="1" t="s">
        <v>88</v>
      </c>
    </row>
    <row r="15" spans="1:5" x14ac:dyDescent="0.25">
      <c r="A15" t="s">
        <v>19</v>
      </c>
      <c r="B15" s="2">
        <v>38</v>
      </c>
      <c r="C15" s="2">
        <v>38</v>
      </c>
      <c r="D15" s="23" t="s">
        <v>12</v>
      </c>
      <c r="E15" s="1" t="s">
        <v>143</v>
      </c>
    </row>
    <row r="16" spans="1:5" x14ac:dyDescent="0.25">
      <c r="A16" t="s">
        <v>20</v>
      </c>
      <c r="B16" s="2">
        <v>478.02</v>
      </c>
      <c r="C16" s="2">
        <v>478.02</v>
      </c>
      <c r="D16" s="23" t="s">
        <v>12</v>
      </c>
      <c r="E16" s="1" t="s">
        <v>142</v>
      </c>
    </row>
    <row r="17" spans="1:5" x14ac:dyDescent="0.25">
      <c r="A17" t="s">
        <v>2</v>
      </c>
      <c r="B17" s="2">
        <v>433.91</v>
      </c>
      <c r="C17" s="2">
        <v>246.78</v>
      </c>
      <c r="D17" s="23" t="s">
        <v>12</v>
      </c>
      <c r="E17" s="1" t="s">
        <v>101</v>
      </c>
    </row>
    <row r="18" spans="1:5" x14ac:dyDescent="0.25">
      <c r="A18" t="s">
        <v>21</v>
      </c>
      <c r="B18" s="2">
        <v>38</v>
      </c>
      <c r="C18" s="2">
        <v>38</v>
      </c>
      <c r="D18" s="23" t="s">
        <v>12</v>
      </c>
      <c r="E18" s="1" t="s">
        <v>140</v>
      </c>
    </row>
    <row r="19" spans="1:5" x14ac:dyDescent="0.25">
      <c r="A19" t="s">
        <v>22</v>
      </c>
      <c r="B19" s="2">
        <v>232.04</v>
      </c>
      <c r="C19" s="2">
        <v>232.04</v>
      </c>
      <c r="D19" s="23" t="s">
        <v>12</v>
      </c>
      <c r="E19" s="1" t="s">
        <v>139</v>
      </c>
    </row>
    <row r="20" spans="1:5" x14ac:dyDescent="0.25">
      <c r="A20" t="s">
        <v>23</v>
      </c>
      <c r="B20" s="2">
        <v>83.26</v>
      </c>
      <c r="C20" s="2">
        <v>83.26</v>
      </c>
      <c r="D20" s="23" t="s">
        <v>12</v>
      </c>
      <c r="E20" s="1" t="s">
        <v>88</v>
      </c>
    </row>
    <row r="21" spans="1:5" x14ac:dyDescent="0.25">
      <c r="A21" t="s">
        <v>24</v>
      </c>
      <c r="B21" s="2">
        <v>25</v>
      </c>
      <c r="C21" s="2">
        <v>25</v>
      </c>
      <c r="D21" s="23" t="s">
        <v>12</v>
      </c>
      <c r="E21" s="1" t="s">
        <v>88</v>
      </c>
    </row>
    <row r="22" spans="1:5" x14ac:dyDescent="0.25">
      <c r="A22" t="s">
        <v>25</v>
      </c>
      <c r="B22" s="2">
        <v>105.35</v>
      </c>
      <c r="C22" s="2">
        <v>105.35</v>
      </c>
      <c r="D22" s="23" t="s">
        <v>12</v>
      </c>
      <c r="E22" s="1" t="s">
        <v>138</v>
      </c>
    </row>
    <row r="23" spans="1:5" x14ac:dyDescent="0.25">
      <c r="A23" t="s">
        <v>3</v>
      </c>
      <c r="B23" s="2">
        <v>605.39</v>
      </c>
      <c r="C23" s="2">
        <v>605.39</v>
      </c>
      <c r="D23" s="23" t="s">
        <v>12</v>
      </c>
      <c r="E23" s="1" t="s">
        <v>101</v>
      </c>
    </row>
    <row r="24" spans="1:5" x14ac:dyDescent="0.25">
      <c r="A24" t="s">
        <v>26</v>
      </c>
      <c r="B24" s="2">
        <v>174.38</v>
      </c>
      <c r="C24" s="2">
        <v>174.38</v>
      </c>
      <c r="D24" s="23" t="s">
        <v>12</v>
      </c>
      <c r="E24" s="1" t="s">
        <v>88</v>
      </c>
    </row>
    <row r="25" spans="1:5" x14ac:dyDescent="0.25">
      <c r="A25" t="s">
        <v>4</v>
      </c>
      <c r="B25" s="2">
        <v>1139.6600000000001</v>
      </c>
      <c r="C25" s="2">
        <v>1081.68</v>
      </c>
      <c r="D25" s="23" t="s">
        <v>12</v>
      </c>
      <c r="E25" s="1" t="s">
        <v>101</v>
      </c>
    </row>
    <row r="26" spans="1:5" x14ac:dyDescent="0.25">
      <c r="A26" t="s">
        <v>27</v>
      </c>
      <c r="B26" s="2">
        <v>63</v>
      </c>
      <c r="C26" s="2">
        <v>63</v>
      </c>
      <c r="D26" s="23" t="s">
        <v>12</v>
      </c>
      <c r="E26" s="1" t="s">
        <v>131</v>
      </c>
    </row>
    <row r="27" spans="1:5" x14ac:dyDescent="0.25">
      <c r="A27" t="s">
        <v>28</v>
      </c>
      <c r="B27" s="2">
        <v>304.76</v>
      </c>
      <c r="C27" s="2">
        <v>304.76</v>
      </c>
      <c r="D27" s="23" t="s">
        <v>12</v>
      </c>
      <c r="E27" s="1" t="s">
        <v>88</v>
      </c>
    </row>
    <row r="28" spans="1:5" x14ac:dyDescent="0.25">
      <c r="A28" t="s">
        <v>5</v>
      </c>
      <c r="B28" s="2">
        <v>764.64</v>
      </c>
      <c r="C28" s="2">
        <v>731.26</v>
      </c>
      <c r="D28" s="23" t="s">
        <v>12</v>
      </c>
      <c r="E28" s="1" t="s">
        <v>101</v>
      </c>
    </row>
    <row r="29" spans="1:5" x14ac:dyDescent="0.25">
      <c r="A29" t="s">
        <v>29</v>
      </c>
      <c r="B29" s="2">
        <v>397.14</v>
      </c>
      <c r="C29" s="2">
        <v>397.14</v>
      </c>
      <c r="D29" s="23" t="s">
        <v>12</v>
      </c>
      <c r="E29" s="1" t="s">
        <v>127</v>
      </c>
    </row>
    <row r="30" spans="1:5" x14ac:dyDescent="0.25">
      <c r="A30" t="s">
        <v>30</v>
      </c>
      <c r="B30" s="2">
        <v>587.86</v>
      </c>
      <c r="C30" s="2">
        <v>587.86</v>
      </c>
      <c r="D30" s="23" t="s">
        <v>12</v>
      </c>
      <c r="E30" s="1" t="s">
        <v>88</v>
      </c>
    </row>
    <row r="31" spans="1:5" x14ac:dyDescent="0.25">
      <c r="A31" t="s">
        <v>6</v>
      </c>
      <c r="B31" s="2">
        <v>1821.15</v>
      </c>
      <c r="C31" s="2">
        <v>1734.87</v>
      </c>
      <c r="D31" s="23" t="s">
        <v>12</v>
      </c>
      <c r="E31" s="1" t="s">
        <v>101</v>
      </c>
    </row>
    <row r="32" spans="1:5" x14ac:dyDescent="0.25">
      <c r="A32" t="s">
        <v>31</v>
      </c>
      <c r="B32" s="2">
        <v>25</v>
      </c>
      <c r="C32" s="2">
        <v>25</v>
      </c>
      <c r="D32" s="23" t="s">
        <v>12</v>
      </c>
      <c r="E32" s="1" t="s">
        <v>117</v>
      </c>
    </row>
    <row r="33" spans="1:5" x14ac:dyDescent="0.25">
      <c r="A33" t="s">
        <v>32</v>
      </c>
      <c r="B33" s="2">
        <v>153.9</v>
      </c>
      <c r="C33" s="2">
        <v>153.9</v>
      </c>
      <c r="D33" s="23" t="s">
        <v>12</v>
      </c>
      <c r="E33" s="1" t="s">
        <v>116</v>
      </c>
    </row>
    <row r="34" spans="1:5" x14ac:dyDescent="0.25">
      <c r="A34" t="s">
        <v>33</v>
      </c>
      <c r="B34" s="2">
        <v>334.26</v>
      </c>
      <c r="C34" s="2">
        <v>334.26</v>
      </c>
      <c r="D34" s="23" t="s">
        <v>12</v>
      </c>
      <c r="E34" s="1" t="s">
        <v>88</v>
      </c>
    </row>
    <row r="35" spans="1:5" x14ac:dyDescent="0.25">
      <c r="A35" t="s">
        <v>7</v>
      </c>
      <c r="B35" s="2">
        <v>810.38</v>
      </c>
      <c r="C35" s="2">
        <v>793.54</v>
      </c>
      <c r="D35" s="23" t="s">
        <v>12</v>
      </c>
      <c r="E35" s="1" t="s">
        <v>101</v>
      </c>
    </row>
    <row r="36" spans="1:5" x14ac:dyDescent="0.25">
      <c r="A36" t="s">
        <v>34</v>
      </c>
      <c r="B36" s="2">
        <v>48</v>
      </c>
      <c r="C36" s="2">
        <v>48</v>
      </c>
      <c r="D36" s="23" t="s">
        <v>12</v>
      </c>
      <c r="E36" s="1" t="s">
        <v>88</v>
      </c>
    </row>
    <row r="37" spans="1:5" x14ac:dyDescent="0.25">
      <c r="A37" t="s">
        <v>35</v>
      </c>
      <c r="B37" s="2">
        <v>95.4</v>
      </c>
      <c r="C37" s="2">
        <v>95.4</v>
      </c>
      <c r="D37" s="23" t="s">
        <v>12</v>
      </c>
      <c r="E37" s="1" t="s">
        <v>88</v>
      </c>
    </row>
    <row r="38" spans="1:5" x14ac:dyDescent="0.25">
      <c r="A38" t="s">
        <v>36</v>
      </c>
      <c r="B38" s="2">
        <v>263.55</v>
      </c>
      <c r="C38" s="2">
        <v>263.55</v>
      </c>
      <c r="D38" s="23" t="s">
        <v>12</v>
      </c>
      <c r="E38" s="1" t="s">
        <v>113</v>
      </c>
    </row>
    <row r="39" spans="1:5" x14ac:dyDescent="0.25">
      <c r="A39" t="s">
        <v>8</v>
      </c>
      <c r="B39" s="2">
        <v>1478.03</v>
      </c>
      <c r="C39" s="2">
        <v>1299.17</v>
      </c>
      <c r="D39" s="23" t="s">
        <v>12</v>
      </c>
      <c r="E39" s="1" t="s">
        <v>101</v>
      </c>
    </row>
    <row r="40" spans="1:5" x14ac:dyDescent="0.25">
      <c r="A40" t="s">
        <v>37</v>
      </c>
      <c r="B40" s="2">
        <v>23</v>
      </c>
      <c r="C40" s="2">
        <v>23</v>
      </c>
      <c r="D40" s="23" t="s">
        <v>12</v>
      </c>
      <c r="E40" s="1" t="s">
        <v>103</v>
      </c>
    </row>
    <row r="41" spans="1:5" x14ac:dyDescent="0.25">
      <c r="A41" t="s">
        <v>39</v>
      </c>
      <c r="B41" s="2">
        <v>249.15</v>
      </c>
      <c r="C41" s="2">
        <v>249.15</v>
      </c>
      <c r="D41" s="23" t="s">
        <v>12</v>
      </c>
      <c r="E41" s="1" t="s">
        <v>102</v>
      </c>
    </row>
    <row r="42" spans="1:5" x14ac:dyDescent="0.25">
      <c r="A42" t="s">
        <v>41</v>
      </c>
      <c r="B42" s="2">
        <v>318.7</v>
      </c>
      <c r="C42" s="2">
        <v>318.7</v>
      </c>
      <c r="D42" s="23" t="s">
        <v>12</v>
      </c>
      <c r="E42" s="1" t="s">
        <v>88</v>
      </c>
    </row>
    <row r="43" spans="1:5" x14ac:dyDescent="0.25">
      <c r="A43" t="s">
        <v>9</v>
      </c>
      <c r="B43" s="2">
        <v>911.2</v>
      </c>
      <c r="C43" s="2">
        <v>839.42</v>
      </c>
      <c r="D43" s="23" t="s">
        <v>12</v>
      </c>
      <c r="E43" s="1" t="s">
        <v>101</v>
      </c>
    </row>
    <row r="44" spans="1:5" x14ac:dyDescent="0.25">
      <c r="A44" t="s">
        <v>44</v>
      </c>
      <c r="B44" s="2">
        <v>156.05000000000001</v>
      </c>
      <c r="C44" s="2">
        <v>156.05000000000001</v>
      </c>
      <c r="D44" s="23" t="s">
        <v>12</v>
      </c>
      <c r="E44" s="1" t="s">
        <v>89</v>
      </c>
    </row>
    <row r="45" spans="1:5" x14ac:dyDescent="0.25">
      <c r="A45" t="s">
        <v>45</v>
      </c>
      <c r="B45" s="2">
        <v>311.5</v>
      </c>
      <c r="C45" s="2">
        <v>311.5</v>
      </c>
      <c r="D45" s="23" t="s">
        <v>12</v>
      </c>
      <c r="E45" s="1" t="s">
        <v>88</v>
      </c>
    </row>
    <row r="46" spans="1:5" x14ac:dyDescent="0.25">
      <c r="A46" t="s">
        <v>11</v>
      </c>
      <c r="B46" s="2">
        <v>216</v>
      </c>
      <c r="C46" s="2">
        <v>216</v>
      </c>
      <c r="D46" s="23" t="s">
        <v>12</v>
      </c>
      <c r="E46" s="1" t="s">
        <v>87</v>
      </c>
    </row>
    <row r="47" spans="1:5" x14ac:dyDescent="0.25">
      <c r="A47" t="s">
        <v>0</v>
      </c>
      <c r="B47" s="18">
        <v>4827.67</v>
      </c>
      <c r="C47" s="18">
        <v>2294.7199999999998</v>
      </c>
      <c r="D47" s="23" t="s">
        <v>12</v>
      </c>
      <c r="E47" s="1" t="s">
        <v>101</v>
      </c>
    </row>
    <row r="48" spans="1:5" x14ac:dyDescent="0.25">
      <c r="E48" s="1"/>
    </row>
    <row r="49" spans="1:4" x14ac:dyDescent="0.25">
      <c r="B49" s="2">
        <f ca="1">SUM(B2:B48)</f>
        <v>23062.589999999997</v>
      </c>
      <c r="C49" s="2">
        <f ca="1">SUM(C1:C48)</f>
        <v>19327.22</v>
      </c>
      <c r="D49" s="24" t="s">
        <v>47</v>
      </c>
    </row>
    <row r="52" spans="1:4" x14ac:dyDescent="0.25">
      <c r="A52" t="s">
        <v>224</v>
      </c>
    </row>
    <row r="53" spans="1:4" x14ac:dyDescent="0.25">
      <c r="A53" t="s">
        <v>225</v>
      </c>
    </row>
  </sheetData>
  <sortState ref="A1:E48">
    <sortCondition ref="A1:A48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D34" sqref="D34"/>
    </sheetView>
  </sheetViews>
  <sheetFormatPr defaultRowHeight="15" x14ac:dyDescent="0.25"/>
  <cols>
    <col min="1" max="1" width="12.7109375" bestFit="1" customWidth="1"/>
    <col min="2" max="2" width="10.7109375" bestFit="1" customWidth="1"/>
    <col min="4" max="4" width="28.140625" bestFit="1" customWidth="1"/>
    <col min="5" max="5" width="16.7109375" bestFit="1" customWidth="1"/>
    <col min="6" max="6" width="9.5703125" bestFit="1" customWidth="1"/>
    <col min="7" max="7" width="9.5703125" customWidth="1"/>
    <col min="8" max="8" width="65.42578125" bestFit="1" customWidth="1"/>
    <col min="9" max="9" width="9.85546875" bestFit="1" customWidth="1"/>
  </cols>
  <sheetData>
    <row r="1" spans="1:11" ht="30" x14ac:dyDescent="0.25">
      <c r="F1" s="27" t="s">
        <v>222</v>
      </c>
      <c r="G1" s="27" t="s">
        <v>223</v>
      </c>
    </row>
    <row r="2" spans="1:11" x14ac:dyDescent="0.25">
      <c r="A2" s="3" t="s">
        <v>153</v>
      </c>
      <c r="B2" s="4">
        <v>41055</v>
      </c>
      <c r="C2" s="4"/>
      <c r="D2" s="3" t="s">
        <v>154</v>
      </c>
      <c r="E2" s="3" t="s">
        <v>155</v>
      </c>
      <c r="F2" s="5">
        <v>120.93</v>
      </c>
      <c r="G2" s="5">
        <f ca="1">F2/4</f>
        <v>30.232500000000002</v>
      </c>
      <c r="H2" s="9" t="s">
        <v>218</v>
      </c>
      <c r="I2" s="13"/>
      <c r="J2" s="9"/>
      <c r="K2" s="9"/>
    </row>
    <row r="3" spans="1:11" x14ac:dyDescent="0.25">
      <c r="A3" s="3" t="s">
        <v>153</v>
      </c>
      <c r="B3" s="4">
        <v>41057</v>
      </c>
      <c r="C3" s="4"/>
      <c r="D3" s="3" t="s">
        <v>156</v>
      </c>
      <c r="E3" s="3" t="s">
        <v>155</v>
      </c>
      <c r="F3" s="5">
        <v>215.9</v>
      </c>
      <c r="G3" s="5">
        <f ca="1">F3/4</f>
        <v>53.975000000000001</v>
      </c>
      <c r="H3" s="9" t="s">
        <v>218</v>
      </c>
      <c r="I3" s="13"/>
      <c r="J3" s="9"/>
      <c r="K3" s="9"/>
    </row>
    <row r="4" spans="1:11" x14ac:dyDescent="0.25">
      <c r="A4" s="3" t="s">
        <v>153</v>
      </c>
      <c r="B4" s="4">
        <v>41038</v>
      </c>
      <c r="C4" s="4"/>
      <c r="D4" s="3" t="s">
        <v>90</v>
      </c>
      <c r="E4" s="3" t="s">
        <v>82</v>
      </c>
      <c r="F4" s="5">
        <v>46.78</v>
      </c>
      <c r="G4" s="5">
        <f ca="1">F4/3</f>
        <v>15.593333333333334</v>
      </c>
      <c r="H4" s="9" t="s">
        <v>215</v>
      </c>
      <c r="I4" s="13"/>
      <c r="J4" s="9"/>
      <c r="K4" s="9"/>
    </row>
    <row r="5" spans="1:11" x14ac:dyDescent="0.25">
      <c r="A5" s="3" t="s">
        <v>153</v>
      </c>
      <c r="B5" s="4">
        <v>41039</v>
      </c>
      <c r="C5" s="4"/>
      <c r="D5" s="3" t="s">
        <v>157</v>
      </c>
      <c r="E5" s="3" t="s">
        <v>82</v>
      </c>
      <c r="F5" s="5">
        <v>193.57</v>
      </c>
      <c r="G5" s="5">
        <f ca="1">F5/6</f>
        <v>32.261666666666663</v>
      </c>
      <c r="H5" s="9" t="s">
        <v>214</v>
      </c>
      <c r="I5" s="13"/>
      <c r="J5" s="9"/>
      <c r="K5" s="9"/>
    </row>
    <row r="6" spans="1:11" x14ac:dyDescent="0.25">
      <c r="A6" s="3" t="s">
        <v>153</v>
      </c>
      <c r="B6" s="4">
        <v>41039</v>
      </c>
      <c r="C6" s="4"/>
      <c r="D6" s="3" t="s">
        <v>146</v>
      </c>
      <c r="E6" s="3" t="s">
        <v>82</v>
      </c>
      <c r="F6" s="5">
        <v>21.6</v>
      </c>
      <c r="G6" s="5">
        <f ca="1">F6/3</f>
        <v>7.2</v>
      </c>
      <c r="H6" s="9" t="s">
        <v>216</v>
      </c>
      <c r="I6" s="13"/>
      <c r="J6" s="9"/>
      <c r="K6" s="9"/>
    </row>
    <row r="7" spans="1:11" x14ac:dyDescent="0.25">
      <c r="A7" s="3" t="s">
        <v>153</v>
      </c>
      <c r="B7" s="4">
        <v>41041</v>
      </c>
      <c r="C7" s="4"/>
      <c r="D7" s="3" t="s">
        <v>146</v>
      </c>
      <c r="E7" s="3" t="s">
        <v>82</v>
      </c>
      <c r="F7" s="5">
        <v>294.74</v>
      </c>
      <c r="G7" s="5">
        <f ca="1">F7</f>
        <v>294.74</v>
      </c>
      <c r="H7" s="9"/>
      <c r="I7" s="13"/>
      <c r="J7" s="9"/>
      <c r="K7" s="9"/>
    </row>
    <row r="8" spans="1:11" x14ac:dyDescent="0.25">
      <c r="A8" s="3" t="s">
        <v>153</v>
      </c>
      <c r="B8" s="4">
        <v>41052</v>
      </c>
      <c r="C8" s="4"/>
      <c r="D8" s="3" t="s">
        <v>98</v>
      </c>
      <c r="E8" s="3" t="s">
        <v>50</v>
      </c>
      <c r="F8" s="5">
        <v>31.44</v>
      </c>
      <c r="G8" s="5">
        <f ca="1">F8/2</f>
        <v>15.72</v>
      </c>
      <c r="H8" s="15" t="s">
        <v>217</v>
      </c>
      <c r="I8" s="13"/>
      <c r="J8" s="9"/>
      <c r="K8" s="9"/>
    </row>
    <row r="9" spans="1:11" x14ac:dyDescent="0.25">
      <c r="A9" s="3" t="s">
        <v>153</v>
      </c>
      <c r="B9" s="4">
        <v>41053</v>
      </c>
      <c r="C9" s="4"/>
      <c r="D9" s="3" t="s">
        <v>158</v>
      </c>
      <c r="E9" s="3" t="s">
        <v>155</v>
      </c>
      <c r="F9" s="5">
        <v>69</v>
      </c>
      <c r="G9" s="5">
        <f ca="1">F9</f>
        <v>69</v>
      </c>
      <c r="H9" s="9"/>
      <c r="I9" s="13"/>
      <c r="J9" s="9"/>
      <c r="K9" s="9"/>
    </row>
    <row r="10" spans="1:11" x14ac:dyDescent="0.25">
      <c r="A10" s="3" t="s">
        <v>153</v>
      </c>
      <c r="B10" s="4">
        <v>41053</v>
      </c>
      <c r="C10" s="4"/>
      <c r="D10" s="3" t="s">
        <v>159</v>
      </c>
      <c r="E10" s="3" t="s">
        <v>160</v>
      </c>
      <c r="F10" s="5">
        <v>59.73</v>
      </c>
      <c r="G10" s="5">
        <f ca="1">F10/3</f>
        <v>19.91</v>
      </c>
      <c r="H10" s="15" t="s">
        <v>219</v>
      </c>
      <c r="I10" s="13"/>
      <c r="J10" s="9"/>
      <c r="K10" s="9"/>
    </row>
    <row r="11" spans="1:11" x14ac:dyDescent="0.25">
      <c r="A11" s="3" t="s">
        <v>153</v>
      </c>
      <c r="B11" s="4">
        <v>41059</v>
      </c>
      <c r="C11" s="4"/>
      <c r="D11" s="3" t="s">
        <v>161</v>
      </c>
      <c r="E11" s="3" t="s">
        <v>155</v>
      </c>
      <c r="F11" s="5">
        <v>60</v>
      </c>
      <c r="G11" s="5">
        <f t="shared" ref="G11:G14" ca="1" si="0">F11</f>
        <v>60</v>
      </c>
      <c r="H11" s="9"/>
      <c r="I11" s="13"/>
      <c r="J11" s="9"/>
      <c r="K11" s="9"/>
    </row>
    <row r="12" spans="1:11" x14ac:dyDescent="0.25">
      <c r="A12" s="3" t="s">
        <v>153</v>
      </c>
      <c r="B12" s="4">
        <v>41059</v>
      </c>
      <c r="C12" s="4"/>
      <c r="D12" s="3" t="s">
        <v>162</v>
      </c>
      <c r="E12" s="3" t="s">
        <v>163</v>
      </c>
      <c r="F12" s="5">
        <v>50</v>
      </c>
      <c r="G12" s="5">
        <f t="shared" ca="1" si="0"/>
        <v>50</v>
      </c>
      <c r="H12" s="9"/>
      <c r="I12" s="13"/>
      <c r="J12" s="9"/>
      <c r="K12" s="9"/>
    </row>
    <row r="13" spans="1:11" x14ac:dyDescent="0.25">
      <c r="A13" s="3" t="s">
        <v>153</v>
      </c>
      <c r="B13" s="4">
        <v>41060</v>
      </c>
      <c r="C13" s="4"/>
      <c r="D13" s="3" t="s">
        <v>164</v>
      </c>
      <c r="E13" s="3" t="s">
        <v>155</v>
      </c>
      <c r="F13" s="5">
        <v>1154.22</v>
      </c>
      <c r="G13" s="5">
        <f t="shared" ca="1" si="0"/>
        <v>1154.22</v>
      </c>
      <c r="H13" s="9"/>
      <c r="I13" s="13"/>
      <c r="J13" s="9"/>
      <c r="K13" s="9"/>
    </row>
    <row r="14" spans="1:11" x14ac:dyDescent="0.25">
      <c r="A14" s="3" t="s">
        <v>153</v>
      </c>
      <c r="B14" s="4">
        <v>41064</v>
      </c>
      <c r="C14" s="4"/>
      <c r="D14" s="3" t="s">
        <v>125</v>
      </c>
      <c r="E14" s="3" t="s">
        <v>92</v>
      </c>
      <c r="F14" s="5">
        <v>12.5</v>
      </c>
      <c r="G14" s="5">
        <f t="shared" ca="1" si="0"/>
        <v>12.5</v>
      </c>
      <c r="H14" s="9"/>
      <c r="I14" s="13"/>
      <c r="J14" s="9"/>
      <c r="K14" s="9"/>
    </row>
    <row r="15" spans="1:11" x14ac:dyDescent="0.25">
      <c r="A15" s="3" t="s">
        <v>153</v>
      </c>
      <c r="B15" s="4">
        <v>41065</v>
      </c>
      <c r="C15" s="4"/>
      <c r="D15" s="3" t="s">
        <v>165</v>
      </c>
      <c r="E15" s="3" t="s">
        <v>96</v>
      </c>
      <c r="F15" s="5">
        <v>122.82</v>
      </c>
      <c r="G15" s="5">
        <f ca="1">F15/3</f>
        <v>40.94</v>
      </c>
      <c r="H15" s="9" t="s">
        <v>220</v>
      </c>
      <c r="I15" s="13"/>
      <c r="J15" s="12"/>
      <c r="K15" s="13"/>
    </row>
    <row r="16" spans="1:11" x14ac:dyDescent="0.25">
      <c r="A16" s="3" t="s">
        <v>153</v>
      </c>
      <c r="B16" s="4">
        <v>41065</v>
      </c>
      <c r="C16" s="4"/>
      <c r="D16" s="3" t="s">
        <v>166</v>
      </c>
      <c r="E16" s="3" t="s">
        <v>167</v>
      </c>
      <c r="F16" s="5">
        <v>60.78</v>
      </c>
      <c r="G16" s="5">
        <f ca="1">F16/2</f>
        <v>30.39</v>
      </c>
      <c r="H16" s="9" t="s">
        <v>221</v>
      </c>
      <c r="I16" s="13"/>
      <c r="J16" s="9"/>
      <c r="K16" s="9"/>
    </row>
    <row r="17" spans="1:11" x14ac:dyDescent="0.25">
      <c r="A17" s="3" t="s">
        <v>153</v>
      </c>
      <c r="B17" s="4">
        <v>41066</v>
      </c>
      <c r="C17" s="4"/>
      <c r="D17" s="3" t="s">
        <v>97</v>
      </c>
      <c r="E17" s="3" t="s">
        <v>94</v>
      </c>
      <c r="F17" s="6">
        <v>179.46</v>
      </c>
      <c r="G17" s="5">
        <f ca="1">F17</f>
        <v>179.46</v>
      </c>
      <c r="H17" s="9"/>
      <c r="I17" s="13"/>
      <c r="J17" s="9"/>
      <c r="K17" s="9"/>
    </row>
    <row r="18" spans="1:11" x14ac:dyDescent="0.25">
      <c r="A18" s="3"/>
      <c r="B18" s="4"/>
      <c r="C18" s="4"/>
      <c r="D18" s="3"/>
      <c r="E18" s="3"/>
      <c r="F18" s="5">
        <f ca="1">SUM(F2:F17)</f>
        <v>2693.4700000000003</v>
      </c>
      <c r="G18" s="5">
        <f ca="1">SUM(G2:G17)</f>
        <v>2066.1424999999999</v>
      </c>
      <c r="H18" s="11"/>
      <c r="I18" s="11"/>
      <c r="J18" s="12"/>
      <c r="K18" s="13"/>
    </row>
    <row r="20" spans="1:11" x14ac:dyDescent="0.25">
      <c r="E20" s="26" t="s">
        <v>168</v>
      </c>
      <c r="F20" s="14">
        <v>2568.09</v>
      </c>
      <c r="G20" s="25">
        <f ca="1">G18</f>
        <v>2066.1424999999999</v>
      </c>
      <c r="H20" t="s">
        <v>223</v>
      </c>
    </row>
    <row r="21" spans="1:11" x14ac:dyDescent="0.25">
      <c r="E21" s="26" t="s">
        <v>174</v>
      </c>
      <c r="F21" s="7">
        <f ca="1">F18-F20</f>
        <v>125.38000000000011</v>
      </c>
      <c r="G21" s="7"/>
    </row>
    <row r="22" spans="1:11" x14ac:dyDescent="0.25">
      <c r="F22" s="7"/>
      <c r="G22" s="7"/>
      <c r="I22" s="8"/>
    </row>
    <row r="23" spans="1:11" x14ac:dyDescent="0.25">
      <c r="F23" s="7"/>
      <c r="G23" s="7"/>
      <c r="H23" s="7"/>
    </row>
    <row r="24" spans="1:11" x14ac:dyDescent="0.25">
      <c r="H24" s="7"/>
    </row>
    <row r="26" spans="1:11" x14ac:dyDescent="0.25">
      <c r="H26" s="7"/>
    </row>
    <row r="28" spans="1:11" x14ac:dyDescent="0.25">
      <c r="F28" s="7"/>
      <c r="G28" s="7"/>
    </row>
    <row r="29" spans="1:11" x14ac:dyDescent="0.25">
      <c r="F29" s="7"/>
      <c r="G29" s="7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H12" sqref="H12"/>
    </sheetView>
  </sheetViews>
  <sheetFormatPr defaultRowHeight="15" x14ac:dyDescent="0.25"/>
  <cols>
    <col min="1" max="1" width="14" bestFit="1" customWidth="1"/>
    <col min="2" max="2" width="10.7109375" bestFit="1" customWidth="1"/>
    <col min="4" max="4" width="31" bestFit="1" customWidth="1"/>
    <col min="5" max="5" width="12.28515625" bestFit="1" customWidth="1"/>
    <col min="6" max="6" width="3.28515625" bestFit="1" customWidth="1"/>
    <col min="9" max="9" width="18.85546875" bestFit="1" customWidth="1"/>
  </cols>
  <sheetData>
    <row r="1" spans="1:9" ht="30" x14ac:dyDescent="0.25">
      <c r="G1" s="27" t="s">
        <v>222</v>
      </c>
      <c r="H1" s="27" t="s">
        <v>223</v>
      </c>
    </row>
    <row r="2" spans="1:9" x14ac:dyDescent="0.25">
      <c r="A2" s="3" t="s">
        <v>48</v>
      </c>
      <c r="B2" s="4">
        <v>41065</v>
      </c>
      <c r="C2" s="4"/>
      <c r="D2" s="3" t="s">
        <v>144</v>
      </c>
      <c r="E2" s="3" t="s">
        <v>96</v>
      </c>
      <c r="F2" s="3" t="s">
        <v>51</v>
      </c>
      <c r="G2" s="5">
        <v>32</v>
      </c>
      <c r="H2" s="5">
        <v>32</v>
      </c>
    </row>
    <row r="3" spans="1:9" x14ac:dyDescent="0.25">
      <c r="A3" s="3" t="s">
        <v>48</v>
      </c>
      <c r="B3" s="4">
        <v>41071</v>
      </c>
      <c r="C3" s="4"/>
      <c r="D3" s="3" t="s">
        <v>145</v>
      </c>
      <c r="E3" s="3" t="s">
        <v>84</v>
      </c>
      <c r="F3" s="3" t="s">
        <v>51</v>
      </c>
      <c r="G3" s="5">
        <v>30.21</v>
      </c>
      <c r="H3" s="5">
        <v>30.21</v>
      </c>
      <c r="I3" s="3" t="s">
        <v>212</v>
      </c>
    </row>
    <row r="4" spans="1:9" x14ac:dyDescent="0.25">
      <c r="A4" s="3" t="s">
        <v>48</v>
      </c>
      <c r="B4" s="4">
        <v>41073</v>
      </c>
      <c r="C4" s="4"/>
      <c r="D4" s="3" t="s">
        <v>146</v>
      </c>
      <c r="E4" s="3" t="s">
        <v>82</v>
      </c>
      <c r="F4" s="3" t="s">
        <v>51</v>
      </c>
      <c r="G4" s="5">
        <v>147.37</v>
      </c>
      <c r="H4" s="5">
        <v>147.37</v>
      </c>
    </row>
    <row r="5" spans="1:9" x14ac:dyDescent="0.25">
      <c r="A5" s="3" t="s">
        <v>48</v>
      </c>
      <c r="B5" s="4">
        <v>41081</v>
      </c>
      <c r="C5" s="4"/>
      <c r="D5" s="3" t="s">
        <v>147</v>
      </c>
      <c r="E5" s="3" t="s">
        <v>84</v>
      </c>
      <c r="F5" s="3" t="s">
        <v>51</v>
      </c>
      <c r="G5" s="5">
        <v>5.5</v>
      </c>
      <c r="H5" s="5">
        <v>5.5</v>
      </c>
    </row>
    <row r="6" spans="1:9" x14ac:dyDescent="0.25">
      <c r="A6" s="3" t="s">
        <v>48</v>
      </c>
      <c r="B6" s="4">
        <v>41082</v>
      </c>
      <c r="C6" s="4"/>
      <c r="D6" s="3" t="s">
        <v>81</v>
      </c>
      <c r="E6" s="3" t="s">
        <v>82</v>
      </c>
      <c r="F6" s="3" t="s">
        <v>51</v>
      </c>
      <c r="G6" s="5">
        <v>147.37</v>
      </c>
      <c r="H6" s="5">
        <v>147.37</v>
      </c>
    </row>
    <row r="7" spans="1:9" x14ac:dyDescent="0.25">
      <c r="A7" s="3" t="s">
        <v>48</v>
      </c>
      <c r="B7" s="4">
        <v>41082</v>
      </c>
      <c r="C7" s="4"/>
      <c r="D7" s="3" t="s">
        <v>104</v>
      </c>
      <c r="E7" s="3" t="s">
        <v>50</v>
      </c>
      <c r="F7" s="3" t="s">
        <v>51</v>
      </c>
      <c r="G7" s="5">
        <v>38.6</v>
      </c>
      <c r="H7" s="5">
        <f ca="1">G7/2</f>
        <v>19.3</v>
      </c>
      <c r="I7" s="3" t="s">
        <v>213</v>
      </c>
    </row>
    <row r="8" spans="1:9" x14ac:dyDescent="0.25">
      <c r="A8" s="3" t="s">
        <v>48</v>
      </c>
      <c r="B8" s="4">
        <v>41086</v>
      </c>
      <c r="C8" s="4"/>
      <c r="D8" s="3" t="s">
        <v>148</v>
      </c>
      <c r="E8" s="3" t="s">
        <v>82</v>
      </c>
      <c r="F8" s="3" t="s">
        <v>51</v>
      </c>
      <c r="G8" s="5">
        <v>59.08</v>
      </c>
      <c r="H8" s="5">
        <f ca="1">G8/2</f>
        <v>29.54</v>
      </c>
      <c r="I8" s="3" t="s">
        <v>211</v>
      </c>
    </row>
    <row r="9" spans="1:9" x14ac:dyDescent="0.25">
      <c r="A9" s="3" t="s">
        <v>48</v>
      </c>
      <c r="B9" s="4">
        <v>41086</v>
      </c>
      <c r="C9" s="4"/>
      <c r="D9" s="3" t="s">
        <v>149</v>
      </c>
      <c r="E9" s="3" t="s">
        <v>84</v>
      </c>
      <c r="F9" s="3" t="s">
        <v>51</v>
      </c>
      <c r="G9" s="5">
        <v>178.08</v>
      </c>
      <c r="H9" s="5">
        <v>178.08</v>
      </c>
    </row>
    <row r="10" spans="1:9" x14ac:dyDescent="0.25">
      <c r="A10" s="3" t="s">
        <v>48</v>
      </c>
      <c r="B10" s="4">
        <v>41088</v>
      </c>
      <c r="C10" s="4"/>
      <c r="D10" s="3" t="s">
        <v>81</v>
      </c>
      <c r="E10" s="3" t="s">
        <v>82</v>
      </c>
      <c r="F10" s="3" t="s">
        <v>51</v>
      </c>
      <c r="G10" s="5">
        <v>147.37</v>
      </c>
      <c r="H10" s="5">
        <v>147.37</v>
      </c>
    </row>
    <row r="11" spans="1:9" x14ac:dyDescent="0.25">
      <c r="A11" s="3" t="s">
        <v>48</v>
      </c>
      <c r="B11" s="4">
        <v>41093</v>
      </c>
      <c r="C11" s="4"/>
      <c r="D11" s="3" t="s">
        <v>98</v>
      </c>
      <c r="E11" s="3" t="s">
        <v>50</v>
      </c>
      <c r="F11" s="3" t="s">
        <v>51</v>
      </c>
      <c r="G11" s="6">
        <v>38.76</v>
      </c>
      <c r="H11" s="6">
        <f ca="1">G11/2</f>
        <v>19.38</v>
      </c>
      <c r="I11" s="3" t="s">
        <v>210</v>
      </c>
    </row>
    <row r="12" spans="1:9" x14ac:dyDescent="0.25">
      <c r="A12" s="3"/>
      <c r="B12" s="4"/>
      <c r="C12" s="4"/>
      <c r="D12" s="3"/>
      <c r="E12" s="3"/>
      <c r="F12" s="3"/>
      <c r="G12" s="5">
        <f ca="1">SUM(G2:G11)</f>
        <v>824.34</v>
      </c>
      <c r="H12" s="5">
        <f ca="1">SUM(H2:H11)</f>
        <v>756.12000000000012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3" sqref="I3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31" bestFit="1" customWidth="1"/>
    <col min="5" max="5" width="9.42578125" bestFit="1" customWidth="1"/>
    <col min="6" max="6" width="3.28515625" bestFit="1" customWidth="1"/>
    <col min="7" max="7" width="8" bestFit="1" customWidth="1"/>
    <col min="8" max="8" width="8" customWidth="1"/>
    <col min="9" max="9" width="52" bestFit="1" customWidth="1"/>
  </cols>
  <sheetData>
    <row r="1" spans="1:9" ht="45" x14ac:dyDescent="0.25">
      <c r="G1" s="27" t="s">
        <v>222</v>
      </c>
      <c r="H1" s="27" t="s">
        <v>223</v>
      </c>
    </row>
    <row r="2" spans="1:9" x14ac:dyDescent="0.25">
      <c r="A2" s="3" t="s">
        <v>48</v>
      </c>
      <c r="B2" s="4">
        <v>41094</v>
      </c>
      <c r="C2" s="4"/>
      <c r="D2" s="3" t="s">
        <v>98</v>
      </c>
      <c r="E2" s="3" t="s">
        <v>50</v>
      </c>
      <c r="F2" s="3" t="s">
        <v>51</v>
      </c>
      <c r="G2" s="5">
        <v>131.58000000000001</v>
      </c>
      <c r="H2" s="5">
        <f ca="1">G2/6</f>
        <v>21.930000000000003</v>
      </c>
      <c r="I2" s="3" t="s">
        <v>229</v>
      </c>
    </row>
    <row r="3" spans="1:9" x14ac:dyDescent="0.25">
      <c r="A3" s="3" t="s">
        <v>48</v>
      </c>
      <c r="B3" s="4">
        <v>41097</v>
      </c>
      <c r="C3" s="4"/>
      <c r="D3" s="3" t="s">
        <v>81</v>
      </c>
      <c r="E3" s="3" t="s">
        <v>82</v>
      </c>
      <c r="F3" s="3" t="s">
        <v>51</v>
      </c>
      <c r="G3" s="5">
        <v>147.37</v>
      </c>
      <c r="H3" s="5">
        <v>147.37</v>
      </c>
    </row>
    <row r="4" spans="1:9" x14ac:dyDescent="0.25">
      <c r="A4" s="3" t="s">
        <v>48</v>
      </c>
      <c r="B4" s="4">
        <v>41099</v>
      </c>
      <c r="C4" s="4"/>
      <c r="D4" s="3" t="s">
        <v>104</v>
      </c>
      <c r="E4" s="3" t="s">
        <v>50</v>
      </c>
      <c r="F4" s="3" t="s">
        <v>51</v>
      </c>
      <c r="G4" s="5">
        <v>36.36</v>
      </c>
      <c r="H4" s="5">
        <f ca="1">G4/2</f>
        <v>18.18</v>
      </c>
      <c r="I4" s="3" t="s">
        <v>209</v>
      </c>
    </row>
    <row r="5" spans="1:9" x14ac:dyDescent="0.25">
      <c r="A5" s="3" t="s">
        <v>48</v>
      </c>
      <c r="B5" s="4">
        <v>41101</v>
      </c>
      <c r="C5" s="4"/>
      <c r="D5" s="3" t="s">
        <v>141</v>
      </c>
      <c r="E5" s="3" t="s">
        <v>82</v>
      </c>
      <c r="F5" s="3" t="s">
        <v>51</v>
      </c>
      <c r="G5" s="5">
        <v>52.26</v>
      </c>
      <c r="H5" s="5">
        <f t="shared" ref="H5:H7" ca="1" si="0">G5/2</f>
        <v>26.13</v>
      </c>
      <c r="I5" s="3" t="s">
        <v>208</v>
      </c>
    </row>
    <row r="6" spans="1:9" x14ac:dyDescent="0.25">
      <c r="A6" s="3" t="s">
        <v>48</v>
      </c>
      <c r="B6" s="4">
        <v>41114</v>
      </c>
      <c r="C6" s="4"/>
      <c r="D6" s="3" t="s">
        <v>98</v>
      </c>
      <c r="E6" s="3" t="s">
        <v>50</v>
      </c>
      <c r="F6" s="3" t="s">
        <v>51</v>
      </c>
      <c r="G6" s="5">
        <v>35.229999999999997</v>
      </c>
      <c r="H6" s="5">
        <f t="shared" ca="1" si="0"/>
        <v>17.614999999999998</v>
      </c>
      <c r="I6" s="3" t="s">
        <v>207</v>
      </c>
    </row>
    <row r="7" spans="1:9" x14ac:dyDescent="0.25">
      <c r="A7" s="3" t="s">
        <v>48</v>
      </c>
      <c r="B7" s="4">
        <v>41117</v>
      </c>
      <c r="C7" s="4"/>
      <c r="D7" s="3" t="s">
        <v>104</v>
      </c>
      <c r="E7" s="3" t="s">
        <v>50</v>
      </c>
      <c r="F7" s="3" t="s">
        <v>51</v>
      </c>
      <c r="G7" s="6">
        <v>31.11</v>
      </c>
      <c r="H7" s="6">
        <f t="shared" ca="1" si="0"/>
        <v>15.555</v>
      </c>
      <c r="I7" s="3" t="s">
        <v>206</v>
      </c>
    </row>
    <row r="8" spans="1:9" x14ac:dyDescent="0.25">
      <c r="A8" s="3"/>
      <c r="B8" s="4"/>
      <c r="C8" s="4"/>
      <c r="D8" s="3"/>
      <c r="E8" s="3"/>
      <c r="F8" s="3"/>
      <c r="G8" s="5">
        <f ca="1">SUM(G2:G7)</f>
        <v>433.91000000000008</v>
      </c>
      <c r="H8" s="5">
        <f ca="1">SUM(H2:H7)</f>
        <v>246.78000000000003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17" sqref="I17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8.140625" bestFit="1" customWidth="1"/>
    <col min="5" max="5" width="11.7109375" bestFit="1" customWidth="1"/>
    <col min="6" max="6" width="3.28515625" bestFit="1" customWidth="1"/>
  </cols>
  <sheetData>
    <row r="1" spans="1:7" x14ac:dyDescent="0.25">
      <c r="A1" s="3" t="s">
        <v>48</v>
      </c>
      <c r="B1" s="4">
        <v>41128</v>
      </c>
      <c r="C1" s="4"/>
      <c r="D1" s="3" t="s">
        <v>134</v>
      </c>
      <c r="E1" s="3" t="s">
        <v>135</v>
      </c>
      <c r="F1" s="3" t="s">
        <v>51</v>
      </c>
      <c r="G1" s="5">
        <v>111.99</v>
      </c>
    </row>
    <row r="2" spans="1:7" x14ac:dyDescent="0.25">
      <c r="A2" s="3" t="s">
        <v>48</v>
      </c>
      <c r="B2" s="4">
        <v>41131</v>
      </c>
      <c r="C2" s="4"/>
      <c r="D2" s="3" t="s">
        <v>81</v>
      </c>
      <c r="E2" s="3" t="s">
        <v>82</v>
      </c>
      <c r="F2" s="3" t="s">
        <v>51</v>
      </c>
      <c r="G2" s="5">
        <f ca="1">294.74/2</f>
        <v>147.37</v>
      </c>
    </row>
    <row r="3" spans="1:7" x14ac:dyDescent="0.25">
      <c r="A3" s="3" t="s">
        <v>48</v>
      </c>
      <c r="B3" s="4">
        <v>41149</v>
      </c>
      <c r="C3" s="4"/>
      <c r="D3" s="3" t="s">
        <v>136</v>
      </c>
      <c r="E3" s="3" t="s">
        <v>137</v>
      </c>
      <c r="F3" s="3" t="s">
        <v>51</v>
      </c>
      <c r="G3" s="5">
        <v>198.66</v>
      </c>
    </row>
    <row r="4" spans="1:7" x14ac:dyDescent="0.25">
      <c r="A4" s="3" t="s">
        <v>48</v>
      </c>
      <c r="B4" s="4">
        <v>41152</v>
      </c>
      <c r="C4" s="4"/>
      <c r="D4" s="3" t="s">
        <v>81</v>
      </c>
      <c r="E4" s="3" t="s">
        <v>82</v>
      </c>
      <c r="F4" s="3" t="s">
        <v>51</v>
      </c>
      <c r="G4" s="6">
        <v>147.37</v>
      </c>
    </row>
    <row r="5" spans="1:7" x14ac:dyDescent="0.25">
      <c r="A5" s="3"/>
      <c r="B5" s="4"/>
      <c r="C5" s="4"/>
      <c r="D5" s="3"/>
      <c r="E5" s="3"/>
      <c r="F5" s="3"/>
      <c r="G5" s="5">
        <f ca="1">SUM(G1:G4)</f>
        <v>605.39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7" sqref="H7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8.140625" bestFit="1" customWidth="1"/>
    <col min="5" max="5" width="9.42578125" bestFit="1" customWidth="1"/>
    <col min="6" max="6" width="4.140625" bestFit="1" customWidth="1"/>
    <col min="7" max="7" width="9.5703125" bestFit="1" customWidth="1"/>
    <col min="8" max="8" width="9.5703125" customWidth="1"/>
    <col min="9" max="9" width="35.5703125" bestFit="1" customWidth="1"/>
  </cols>
  <sheetData>
    <row r="1" spans="1:9" ht="30" x14ac:dyDescent="0.25">
      <c r="G1" s="27" t="s">
        <v>222</v>
      </c>
      <c r="H1" s="27" t="s">
        <v>223</v>
      </c>
    </row>
    <row r="2" spans="1:9" x14ac:dyDescent="0.25">
      <c r="A2" s="3" t="s">
        <v>48</v>
      </c>
      <c r="B2" s="4">
        <v>41173</v>
      </c>
      <c r="C2" s="4">
        <v>41176</v>
      </c>
      <c r="D2" s="3" t="s">
        <v>81</v>
      </c>
      <c r="E2" s="3" t="s">
        <v>82</v>
      </c>
      <c r="F2" s="3" t="s">
        <v>51</v>
      </c>
      <c r="G2" s="5">
        <v>142.80000000000001</v>
      </c>
      <c r="H2" s="5">
        <v>142.80000000000001</v>
      </c>
    </row>
    <row r="3" spans="1:9" x14ac:dyDescent="0.25">
      <c r="A3" s="3" t="s">
        <v>48</v>
      </c>
      <c r="B3" s="4">
        <v>41170</v>
      </c>
      <c r="C3" s="4">
        <v>41172</v>
      </c>
      <c r="D3" s="3" t="s">
        <v>98</v>
      </c>
      <c r="E3" s="3" t="s">
        <v>50</v>
      </c>
      <c r="F3" s="3" t="s">
        <v>51</v>
      </c>
      <c r="G3" s="5">
        <v>42.99</v>
      </c>
      <c r="H3" s="5">
        <f ca="1">G3/2</f>
        <v>21.495000000000001</v>
      </c>
      <c r="I3" s="3" t="s">
        <v>204</v>
      </c>
    </row>
    <row r="4" spans="1:9" x14ac:dyDescent="0.25">
      <c r="A4" s="3" t="s">
        <v>48</v>
      </c>
      <c r="B4" s="4">
        <v>41176</v>
      </c>
      <c r="C4" s="4">
        <v>41177</v>
      </c>
      <c r="D4" s="3" t="s">
        <v>132</v>
      </c>
      <c r="E4" s="3" t="s">
        <v>82</v>
      </c>
      <c r="F4" s="3" t="s">
        <v>51</v>
      </c>
      <c r="G4" s="5">
        <v>72.97</v>
      </c>
      <c r="H4" s="5">
        <f ca="1">G4/2</f>
        <v>36.484999999999999</v>
      </c>
      <c r="I4" s="3" t="s">
        <v>205</v>
      </c>
    </row>
    <row r="5" spans="1:9" x14ac:dyDescent="0.25">
      <c r="A5" s="3" t="s">
        <v>48</v>
      </c>
      <c r="B5" s="4">
        <v>41179</v>
      </c>
      <c r="C5" s="4">
        <v>41180</v>
      </c>
      <c r="D5" s="3" t="s">
        <v>81</v>
      </c>
      <c r="E5" s="3" t="s">
        <v>82</v>
      </c>
      <c r="F5" s="3" t="s">
        <v>51</v>
      </c>
      <c r="G5" s="5">
        <v>442.11</v>
      </c>
      <c r="H5" s="5">
        <v>442.11</v>
      </c>
    </row>
    <row r="6" spans="1:9" x14ac:dyDescent="0.25">
      <c r="A6" s="3" t="s">
        <v>48</v>
      </c>
      <c r="B6" s="4">
        <v>41185</v>
      </c>
      <c r="C6" s="4">
        <v>41187</v>
      </c>
      <c r="D6" s="3" t="s">
        <v>133</v>
      </c>
      <c r="E6" s="3" t="s">
        <v>72</v>
      </c>
      <c r="F6" s="3" t="s">
        <v>53</v>
      </c>
      <c r="G6" s="6">
        <v>438.79</v>
      </c>
      <c r="H6" s="6">
        <v>438.79</v>
      </c>
    </row>
    <row r="7" spans="1:9" x14ac:dyDescent="0.25">
      <c r="A7" s="3"/>
      <c r="B7" s="4"/>
      <c r="C7" s="4"/>
      <c r="D7" s="3"/>
      <c r="E7" s="3"/>
      <c r="F7" s="3"/>
      <c r="G7" s="5">
        <f ca="1">SUM(G2:G6)</f>
        <v>1139.6600000000001</v>
      </c>
      <c r="H7" s="5">
        <f ca="1">SUM(H2:H6)</f>
        <v>1081.68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G14" sqref="G14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31" bestFit="1" customWidth="1"/>
    <col min="5" max="5" width="11" bestFit="1" customWidth="1"/>
    <col min="6" max="6" width="3.28515625" bestFit="1" customWidth="1"/>
    <col min="9" max="9" width="39.28515625" bestFit="1" customWidth="1"/>
  </cols>
  <sheetData>
    <row r="1" spans="1:9" ht="30" x14ac:dyDescent="0.25">
      <c r="G1" s="27" t="s">
        <v>222</v>
      </c>
      <c r="H1" s="27" t="s">
        <v>223</v>
      </c>
    </row>
    <row r="2" spans="1:9" x14ac:dyDescent="0.25">
      <c r="A2" s="3" t="s">
        <v>48</v>
      </c>
      <c r="B2" s="4">
        <v>41191</v>
      </c>
      <c r="C2" s="4"/>
      <c r="D2" s="3" t="s">
        <v>104</v>
      </c>
      <c r="E2" s="3" t="s">
        <v>50</v>
      </c>
      <c r="F2" s="3" t="s">
        <v>51</v>
      </c>
      <c r="G2" s="5">
        <v>35.36</v>
      </c>
      <c r="H2" s="5">
        <f ca="1">G2/2</f>
        <v>17.68</v>
      </c>
      <c r="I2" s="3" t="s">
        <v>203</v>
      </c>
    </row>
    <row r="3" spans="1:9" x14ac:dyDescent="0.25">
      <c r="A3" s="3" t="s">
        <v>48</v>
      </c>
      <c r="B3" s="4">
        <v>41192</v>
      </c>
      <c r="C3" s="4"/>
      <c r="D3" s="3" t="s">
        <v>128</v>
      </c>
      <c r="E3" s="3" t="s">
        <v>100</v>
      </c>
      <c r="F3" s="3" t="s">
        <v>51</v>
      </c>
      <c r="G3" s="5">
        <v>9</v>
      </c>
      <c r="H3" s="5">
        <v>9</v>
      </c>
    </row>
    <row r="4" spans="1:9" x14ac:dyDescent="0.25">
      <c r="A4" s="3" t="s">
        <v>48</v>
      </c>
      <c r="B4" s="4">
        <v>41194</v>
      </c>
      <c r="C4" s="4"/>
      <c r="D4" s="3" t="s">
        <v>81</v>
      </c>
      <c r="E4" s="3" t="s">
        <v>82</v>
      </c>
      <c r="F4" s="3" t="s">
        <v>51</v>
      </c>
      <c r="G4" s="5">
        <v>147.37</v>
      </c>
      <c r="H4" s="5">
        <v>147.37</v>
      </c>
    </row>
    <row r="5" spans="1:9" x14ac:dyDescent="0.25">
      <c r="A5" s="3" t="s">
        <v>48</v>
      </c>
      <c r="B5" s="4">
        <v>41208</v>
      </c>
      <c r="C5" s="4"/>
      <c r="D5" s="3" t="s">
        <v>81</v>
      </c>
      <c r="E5" s="3" t="s">
        <v>82</v>
      </c>
      <c r="F5" s="3" t="s">
        <v>51</v>
      </c>
      <c r="G5" s="5">
        <v>147.37</v>
      </c>
      <c r="H5" s="5">
        <v>147.37</v>
      </c>
    </row>
    <row r="6" spans="1:9" x14ac:dyDescent="0.25">
      <c r="A6" s="3" t="s">
        <v>48</v>
      </c>
      <c r="B6" s="4">
        <v>41208</v>
      </c>
      <c r="C6" s="4"/>
      <c r="D6" s="3" t="s">
        <v>129</v>
      </c>
      <c r="E6" s="3" t="s">
        <v>50</v>
      </c>
      <c r="F6" s="3" t="s">
        <v>51</v>
      </c>
      <c r="G6" s="5">
        <v>31.4</v>
      </c>
      <c r="H6" s="5">
        <f ca="1">G6/2</f>
        <v>15.7</v>
      </c>
      <c r="I6" s="3" t="s">
        <v>202</v>
      </c>
    </row>
    <row r="7" spans="1:9" x14ac:dyDescent="0.25">
      <c r="A7" s="3" t="s">
        <v>48</v>
      </c>
      <c r="B7" s="4">
        <v>41214</v>
      </c>
      <c r="C7" s="4"/>
      <c r="D7" s="3" t="s">
        <v>130</v>
      </c>
      <c r="E7" s="3" t="s">
        <v>100</v>
      </c>
      <c r="F7" s="3" t="s">
        <v>51</v>
      </c>
      <c r="G7" s="6">
        <v>394.14</v>
      </c>
      <c r="H7" s="6">
        <v>394.14</v>
      </c>
    </row>
    <row r="8" spans="1:9" x14ac:dyDescent="0.25">
      <c r="A8" s="3"/>
      <c r="B8" s="4"/>
      <c r="C8" s="4"/>
      <c r="D8" s="3"/>
      <c r="E8" s="3"/>
      <c r="F8" s="3"/>
      <c r="G8" s="5">
        <f ca="1">SUM(G2:G7)</f>
        <v>764.64</v>
      </c>
      <c r="H8" s="5">
        <f ca="1">SUM(H2:H7)</f>
        <v>731.26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I1" sqref="I1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31" bestFit="1" customWidth="1"/>
    <col min="5" max="5" width="16.7109375" bestFit="1" customWidth="1"/>
    <col min="6" max="6" width="3.85546875" bestFit="1" customWidth="1"/>
    <col min="7" max="7" width="9.5703125" bestFit="1" customWidth="1"/>
    <col min="8" max="8" width="9.5703125" customWidth="1"/>
    <col min="9" max="9" width="38.28515625" bestFit="1" customWidth="1"/>
  </cols>
  <sheetData>
    <row r="1" spans="1:9" ht="30" x14ac:dyDescent="0.25">
      <c r="G1" s="27" t="s">
        <v>222</v>
      </c>
      <c r="H1" s="27" t="s">
        <v>223</v>
      </c>
    </row>
    <row r="2" spans="1:9" x14ac:dyDescent="0.25">
      <c r="A2" s="3" t="s">
        <v>48</v>
      </c>
      <c r="B2" s="4">
        <v>41218</v>
      </c>
      <c r="C2" s="4">
        <v>41219</v>
      </c>
      <c r="D2" s="3" t="s">
        <v>118</v>
      </c>
      <c r="E2" s="3" t="s">
        <v>84</v>
      </c>
      <c r="F2" s="3" t="s">
        <v>51</v>
      </c>
      <c r="G2" s="5">
        <v>12</v>
      </c>
      <c r="H2" s="5">
        <v>12</v>
      </c>
    </row>
    <row r="3" spans="1:9" x14ac:dyDescent="0.25">
      <c r="A3" s="3" t="s">
        <v>48</v>
      </c>
      <c r="B3" s="4">
        <v>41218</v>
      </c>
      <c r="C3" s="4">
        <v>41219</v>
      </c>
      <c r="D3" s="3" t="s">
        <v>119</v>
      </c>
      <c r="E3" s="3" t="s">
        <v>84</v>
      </c>
      <c r="F3" s="3" t="s">
        <v>51</v>
      </c>
      <c r="G3" s="5">
        <v>12</v>
      </c>
      <c r="H3" s="5">
        <v>12</v>
      </c>
    </row>
    <row r="4" spans="1:9" x14ac:dyDescent="0.25">
      <c r="A4" s="3" t="s">
        <v>48</v>
      </c>
      <c r="B4" s="4">
        <v>41221</v>
      </c>
      <c r="C4" s="4">
        <v>41222</v>
      </c>
      <c r="D4" s="3" t="s">
        <v>120</v>
      </c>
      <c r="E4" s="3" t="s">
        <v>121</v>
      </c>
      <c r="F4" s="3" t="s">
        <v>122</v>
      </c>
      <c r="G4" s="5">
        <v>563.29</v>
      </c>
      <c r="H4" s="5">
        <v>563.29</v>
      </c>
    </row>
    <row r="5" spans="1:9" x14ac:dyDescent="0.25">
      <c r="A5" s="3" t="s">
        <v>48</v>
      </c>
      <c r="B5" s="4">
        <v>41229</v>
      </c>
      <c r="C5" s="4">
        <v>41233</v>
      </c>
      <c r="D5" s="3" t="s">
        <v>114</v>
      </c>
      <c r="E5" s="3" t="s">
        <v>106</v>
      </c>
      <c r="F5" s="3" t="s">
        <v>107</v>
      </c>
      <c r="G5" s="5">
        <v>382.2</v>
      </c>
      <c r="H5" s="5">
        <v>382.2</v>
      </c>
    </row>
    <row r="6" spans="1:9" x14ac:dyDescent="0.25">
      <c r="A6" s="3" t="s">
        <v>48</v>
      </c>
      <c r="B6" s="4">
        <v>41230</v>
      </c>
      <c r="C6" s="4">
        <v>41232</v>
      </c>
      <c r="D6" s="3" t="s">
        <v>81</v>
      </c>
      <c r="E6" s="3" t="s">
        <v>82</v>
      </c>
      <c r="F6" s="3" t="s">
        <v>51</v>
      </c>
      <c r="G6" s="5">
        <v>135.94999999999999</v>
      </c>
      <c r="H6" s="5">
        <v>135.94999999999999</v>
      </c>
    </row>
    <row r="7" spans="1:9" x14ac:dyDescent="0.25">
      <c r="A7" s="3" t="s">
        <v>48</v>
      </c>
      <c r="B7" s="4">
        <v>41234</v>
      </c>
      <c r="C7" s="4">
        <v>41236</v>
      </c>
      <c r="D7" s="3" t="s">
        <v>81</v>
      </c>
      <c r="E7" s="3" t="s">
        <v>82</v>
      </c>
      <c r="F7" s="3" t="s">
        <v>51</v>
      </c>
      <c r="G7" s="5">
        <v>135.94999999999999</v>
      </c>
      <c r="H7" s="5">
        <v>135.94999999999999</v>
      </c>
    </row>
    <row r="8" spans="1:9" x14ac:dyDescent="0.25">
      <c r="A8" s="3" t="s">
        <v>48</v>
      </c>
      <c r="B8" s="4">
        <v>41236</v>
      </c>
      <c r="C8" s="4">
        <v>41239</v>
      </c>
      <c r="D8" s="3" t="s">
        <v>98</v>
      </c>
      <c r="E8" s="3" t="s">
        <v>50</v>
      </c>
      <c r="F8" s="3" t="s">
        <v>51</v>
      </c>
      <c r="G8" s="5">
        <v>48.56</v>
      </c>
      <c r="H8" s="5">
        <f ca="1">G8/2</f>
        <v>24.28</v>
      </c>
      <c r="I8" s="3" t="s">
        <v>200</v>
      </c>
    </row>
    <row r="9" spans="1:9" x14ac:dyDescent="0.25">
      <c r="A9" s="3" t="s">
        <v>48</v>
      </c>
      <c r="B9" s="4">
        <v>41239</v>
      </c>
      <c r="C9" s="4">
        <v>41241</v>
      </c>
      <c r="D9" s="3" t="s">
        <v>123</v>
      </c>
      <c r="E9" s="3" t="s">
        <v>50</v>
      </c>
      <c r="F9" s="3" t="s">
        <v>51</v>
      </c>
      <c r="G9" s="5">
        <v>37.590000000000003</v>
      </c>
      <c r="H9" s="5">
        <f ca="1">G9/2</f>
        <v>18.795000000000002</v>
      </c>
      <c r="I9" s="3" t="s">
        <v>199</v>
      </c>
    </row>
    <row r="10" spans="1:9" x14ac:dyDescent="0.25">
      <c r="A10" s="3" t="s">
        <v>48</v>
      </c>
      <c r="B10" s="4">
        <v>41240</v>
      </c>
      <c r="C10" s="4">
        <v>41241</v>
      </c>
      <c r="D10" s="3" t="s">
        <v>98</v>
      </c>
      <c r="E10" s="3" t="s">
        <v>50</v>
      </c>
      <c r="F10" s="3" t="s">
        <v>51</v>
      </c>
      <c r="G10" s="5">
        <v>43.89</v>
      </c>
      <c r="H10" s="5">
        <f ca="1">G10/2</f>
        <v>21.945</v>
      </c>
      <c r="I10" s="3" t="s">
        <v>201</v>
      </c>
    </row>
    <row r="11" spans="1:9" x14ac:dyDescent="0.25">
      <c r="A11" s="3" t="s">
        <v>48</v>
      </c>
      <c r="B11" s="4">
        <v>41241</v>
      </c>
      <c r="C11" s="4">
        <v>41243</v>
      </c>
      <c r="D11" s="3" t="s">
        <v>104</v>
      </c>
      <c r="E11" s="3" t="s">
        <v>50</v>
      </c>
      <c r="F11" s="3" t="s">
        <v>51</v>
      </c>
      <c r="G11" s="5">
        <v>42.52</v>
      </c>
      <c r="H11" s="5">
        <f ca="1">G11/2</f>
        <v>21.26</v>
      </c>
      <c r="I11" s="3" t="s">
        <v>198</v>
      </c>
    </row>
    <row r="12" spans="1:9" x14ac:dyDescent="0.25">
      <c r="A12" s="3" t="s">
        <v>48</v>
      </c>
      <c r="B12" s="4">
        <v>41241</v>
      </c>
      <c r="C12" s="4">
        <v>41243</v>
      </c>
      <c r="D12" s="3" t="s">
        <v>124</v>
      </c>
      <c r="E12" s="3" t="s">
        <v>106</v>
      </c>
      <c r="F12" s="3" t="s">
        <v>107</v>
      </c>
      <c r="G12" s="5">
        <v>382.2</v>
      </c>
      <c r="H12" s="5">
        <v>382.2</v>
      </c>
    </row>
    <row r="13" spans="1:9" x14ac:dyDescent="0.25">
      <c r="A13" s="3" t="s">
        <v>48</v>
      </c>
      <c r="B13" s="4">
        <v>41245</v>
      </c>
      <c r="C13" s="4">
        <v>41246</v>
      </c>
      <c r="D13" s="3" t="s">
        <v>125</v>
      </c>
      <c r="E13" s="3" t="s">
        <v>92</v>
      </c>
      <c r="F13" s="3" t="s">
        <v>51</v>
      </c>
      <c r="G13" s="5">
        <v>12.5</v>
      </c>
      <c r="H13" s="5">
        <v>12.5</v>
      </c>
    </row>
    <row r="14" spans="1:9" x14ac:dyDescent="0.25">
      <c r="A14" s="3" t="s">
        <v>48</v>
      </c>
      <c r="B14" s="4">
        <v>41246</v>
      </c>
      <c r="C14" s="4">
        <v>41247</v>
      </c>
      <c r="D14" s="3" t="s">
        <v>126</v>
      </c>
      <c r="E14" s="3" t="s">
        <v>82</v>
      </c>
      <c r="F14" s="3" t="s">
        <v>51</v>
      </c>
      <c r="G14" s="5">
        <v>3.75</v>
      </c>
      <c r="H14" s="5">
        <v>3.75</v>
      </c>
    </row>
    <row r="15" spans="1:9" x14ac:dyDescent="0.25">
      <c r="A15" s="3" t="s">
        <v>48</v>
      </c>
      <c r="B15" s="4">
        <v>41246</v>
      </c>
      <c r="C15" s="4">
        <v>41247</v>
      </c>
      <c r="D15" s="3" t="s">
        <v>126</v>
      </c>
      <c r="E15" s="3" t="s">
        <v>82</v>
      </c>
      <c r="F15" s="3" t="s">
        <v>51</v>
      </c>
      <c r="G15" s="6">
        <v>8.75</v>
      </c>
      <c r="H15" s="6">
        <v>8.75</v>
      </c>
    </row>
    <row r="16" spans="1:9" x14ac:dyDescent="0.25">
      <c r="A16" s="3"/>
      <c r="B16" s="4"/>
      <c r="C16" s="4"/>
      <c r="D16" s="3"/>
      <c r="E16" s="3"/>
      <c r="F16" s="3"/>
      <c r="G16" s="5">
        <f ca="1">SUM(G2:G15)</f>
        <v>1821.15</v>
      </c>
      <c r="H16" s="5">
        <f ca="1">SUM(H2:H15)</f>
        <v>1734.8700000000001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I12" sqref="I12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31" bestFit="1" customWidth="1"/>
    <col min="5" max="5" width="11" bestFit="1" customWidth="1"/>
    <col min="6" max="6" width="3.85546875" bestFit="1" customWidth="1"/>
    <col min="9" max="9" width="50" bestFit="1" customWidth="1"/>
  </cols>
  <sheetData>
    <row r="1" spans="1:9" ht="30" x14ac:dyDescent="0.25">
      <c r="G1" s="27" t="s">
        <v>222</v>
      </c>
      <c r="H1" s="27" t="s">
        <v>223</v>
      </c>
    </row>
    <row r="2" spans="1:9" x14ac:dyDescent="0.25">
      <c r="A2" s="3" t="s">
        <v>48</v>
      </c>
      <c r="B2" s="4">
        <v>41247</v>
      </c>
      <c r="C2" s="4"/>
      <c r="D2" s="3" t="s">
        <v>99</v>
      </c>
      <c r="E2" s="3" t="s">
        <v>100</v>
      </c>
      <c r="F2" s="3" t="s">
        <v>51</v>
      </c>
      <c r="G2" s="5">
        <v>291.32</v>
      </c>
      <c r="H2" s="5">
        <v>291.32</v>
      </c>
    </row>
    <row r="3" spans="1:9" x14ac:dyDescent="0.25">
      <c r="A3" s="3" t="s">
        <v>48</v>
      </c>
      <c r="B3" s="4">
        <v>41247</v>
      </c>
      <c r="C3" s="4"/>
      <c r="D3" s="3" t="s">
        <v>114</v>
      </c>
      <c r="E3" s="3" t="s">
        <v>115</v>
      </c>
      <c r="F3" s="3" t="s">
        <v>107</v>
      </c>
      <c r="G3" s="5">
        <v>168</v>
      </c>
      <c r="H3" s="5">
        <v>168</v>
      </c>
    </row>
    <row r="4" spans="1:9" x14ac:dyDescent="0.25">
      <c r="A4" s="3" t="s">
        <v>48</v>
      </c>
      <c r="B4" s="4">
        <v>41248</v>
      </c>
      <c r="C4" s="4"/>
      <c r="D4" s="3" t="s">
        <v>104</v>
      </c>
      <c r="E4" s="3" t="s">
        <v>50</v>
      </c>
      <c r="F4" s="3" t="s">
        <v>51</v>
      </c>
      <c r="G4" s="5">
        <v>33.69</v>
      </c>
      <c r="H4" s="5">
        <f ca="1">G4/2</f>
        <v>16.844999999999999</v>
      </c>
      <c r="I4" s="3" t="s">
        <v>197</v>
      </c>
    </row>
    <row r="5" spans="1:9" x14ac:dyDescent="0.25">
      <c r="A5" s="3" t="s">
        <v>48</v>
      </c>
      <c r="B5" s="4">
        <v>41257</v>
      </c>
      <c r="C5" s="4"/>
      <c r="D5" s="3" t="s">
        <v>81</v>
      </c>
      <c r="E5" s="3" t="s">
        <v>82</v>
      </c>
      <c r="F5" s="3" t="s">
        <v>51</v>
      </c>
      <c r="G5" s="5">
        <v>135.94999999999999</v>
      </c>
      <c r="H5" s="5">
        <v>135.94999999999999</v>
      </c>
    </row>
    <row r="6" spans="1:9" x14ac:dyDescent="0.25">
      <c r="A6" s="3" t="s">
        <v>48</v>
      </c>
      <c r="B6" s="4">
        <v>41278</v>
      </c>
      <c r="C6" s="4"/>
      <c r="D6" s="3" t="s">
        <v>81</v>
      </c>
      <c r="E6" s="3" t="s">
        <v>82</v>
      </c>
      <c r="F6" s="3" t="s">
        <v>51</v>
      </c>
      <c r="G6" s="5">
        <v>271.89999999999998</v>
      </c>
      <c r="H6" s="5">
        <v>271.89999999999998</v>
      </c>
    </row>
    <row r="7" spans="1:9" x14ac:dyDescent="0.25">
      <c r="A7" s="3" t="s">
        <v>48</v>
      </c>
      <c r="B7" s="4">
        <v>41278</v>
      </c>
      <c r="C7" s="4"/>
      <c r="D7" s="3"/>
      <c r="E7" s="3"/>
      <c r="F7" s="3"/>
      <c r="G7" s="6">
        <v>-90.48</v>
      </c>
      <c r="H7" s="6">
        <v>-90.48</v>
      </c>
      <c r="I7" t="s">
        <v>226</v>
      </c>
    </row>
    <row r="8" spans="1:9" x14ac:dyDescent="0.25">
      <c r="A8" s="3"/>
      <c r="B8" s="4"/>
      <c r="C8" s="4"/>
      <c r="D8" s="3"/>
      <c r="E8" s="3"/>
      <c r="F8" s="3"/>
      <c r="G8" s="5">
        <f ca="1">SUM(G2:G7)</f>
        <v>810.38</v>
      </c>
      <c r="H8" s="5">
        <f ca="1">SUM(H2:H7)</f>
        <v>793.53499999999997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workbookViewId="0">
      <selection activeCell="I3" sqref="I3"/>
    </sheetView>
  </sheetViews>
  <sheetFormatPr defaultRowHeight="15" x14ac:dyDescent="0.25"/>
  <cols>
    <col min="1" max="1" width="14" bestFit="1" customWidth="1"/>
    <col min="2" max="2" width="10.7109375" bestFit="1" customWidth="1"/>
    <col min="4" max="4" width="31" bestFit="1" customWidth="1"/>
    <col min="5" max="5" width="17" bestFit="1" customWidth="1"/>
    <col min="6" max="6" width="3.85546875" bestFit="1" customWidth="1"/>
    <col min="7" max="7" width="9.5703125" bestFit="1" customWidth="1"/>
    <col min="8" max="8" width="9.5703125" customWidth="1"/>
    <col min="9" max="9" width="43" bestFit="1" customWidth="1"/>
  </cols>
  <sheetData>
    <row r="1" spans="1:9" ht="30" x14ac:dyDescent="0.25">
      <c r="G1" s="27" t="s">
        <v>222</v>
      </c>
      <c r="H1" s="27" t="s">
        <v>223</v>
      </c>
    </row>
    <row r="2" spans="1:9" x14ac:dyDescent="0.25">
      <c r="A2" s="3" t="s">
        <v>48</v>
      </c>
      <c r="B2" s="4">
        <v>41282</v>
      </c>
      <c r="C2" s="4"/>
      <c r="D2" s="3" t="s">
        <v>104</v>
      </c>
      <c r="E2" s="3" t="s">
        <v>50</v>
      </c>
      <c r="F2" s="3" t="s">
        <v>51</v>
      </c>
      <c r="G2" s="5">
        <v>136.75</v>
      </c>
      <c r="H2" s="5">
        <f ca="1">G2/6</f>
        <v>22.791666666666668</v>
      </c>
      <c r="I2" s="3" t="s">
        <v>229</v>
      </c>
    </row>
    <row r="3" spans="1:9" x14ac:dyDescent="0.25">
      <c r="A3" s="3" t="s">
        <v>48</v>
      </c>
      <c r="B3" s="4">
        <v>41293</v>
      </c>
      <c r="C3" s="4"/>
      <c r="D3" s="3" t="s">
        <v>81</v>
      </c>
      <c r="E3" s="3" t="s">
        <v>82</v>
      </c>
      <c r="F3" s="3" t="s">
        <v>51</v>
      </c>
      <c r="G3" s="5">
        <v>131.38</v>
      </c>
      <c r="H3" s="5">
        <v>131.38</v>
      </c>
    </row>
    <row r="4" spans="1:9" x14ac:dyDescent="0.25">
      <c r="A4" s="3" t="s">
        <v>48</v>
      </c>
      <c r="B4" s="4">
        <v>41296</v>
      </c>
      <c r="C4" s="4"/>
      <c r="D4" s="3" t="s">
        <v>105</v>
      </c>
      <c r="E4" s="3" t="s">
        <v>106</v>
      </c>
      <c r="F4" s="3" t="s">
        <v>107</v>
      </c>
      <c r="G4" s="5">
        <v>489.72</v>
      </c>
      <c r="H4" s="5">
        <v>489.72</v>
      </c>
    </row>
    <row r="5" spans="1:9" x14ac:dyDescent="0.25">
      <c r="A5" s="3" t="s">
        <v>48</v>
      </c>
      <c r="B5" s="4">
        <v>41300</v>
      </c>
      <c r="C5" s="4"/>
      <c r="D5" s="3" t="s">
        <v>81</v>
      </c>
      <c r="E5" s="3" t="s">
        <v>82</v>
      </c>
      <c r="F5" s="3" t="s">
        <v>51</v>
      </c>
      <c r="G5" s="5">
        <v>131.38</v>
      </c>
      <c r="H5" s="5">
        <v>131.38</v>
      </c>
    </row>
    <row r="6" spans="1:9" x14ac:dyDescent="0.25">
      <c r="A6" s="3" t="s">
        <v>48</v>
      </c>
      <c r="B6" s="4">
        <v>41304</v>
      </c>
      <c r="C6" s="4"/>
      <c r="D6" s="3" t="s">
        <v>108</v>
      </c>
      <c r="E6" s="3" t="s">
        <v>84</v>
      </c>
      <c r="F6" s="3" t="s">
        <v>51</v>
      </c>
      <c r="G6" s="5">
        <v>97.36</v>
      </c>
      <c r="H6" s="5">
        <f ca="1">G6/3</f>
        <v>32.453333333333333</v>
      </c>
      <c r="I6" s="3" t="s">
        <v>196</v>
      </c>
    </row>
    <row r="7" spans="1:9" x14ac:dyDescent="0.25">
      <c r="A7" s="3" t="s">
        <v>48</v>
      </c>
      <c r="B7" s="4">
        <v>41306</v>
      </c>
      <c r="C7" s="4"/>
      <c r="D7" s="3" t="s">
        <v>109</v>
      </c>
      <c r="E7" s="3" t="s">
        <v>110</v>
      </c>
      <c r="F7" s="3" t="s">
        <v>51</v>
      </c>
      <c r="G7" s="5">
        <v>5.5</v>
      </c>
      <c r="H7" s="5">
        <v>5.5</v>
      </c>
    </row>
    <row r="8" spans="1:9" x14ac:dyDescent="0.25">
      <c r="A8" s="3" t="s">
        <v>48</v>
      </c>
      <c r="B8" s="4">
        <v>41306</v>
      </c>
      <c r="C8" s="4"/>
      <c r="D8" s="3" t="s">
        <v>111</v>
      </c>
      <c r="E8" s="3" t="s">
        <v>84</v>
      </c>
      <c r="F8" s="3" t="s">
        <v>51</v>
      </c>
      <c r="G8" s="5">
        <v>35.75</v>
      </c>
      <c r="H8" s="5">
        <v>35.75</v>
      </c>
    </row>
    <row r="9" spans="1:9" x14ac:dyDescent="0.25">
      <c r="A9" s="3" t="s">
        <v>48</v>
      </c>
      <c r="B9" s="4">
        <v>41308</v>
      </c>
      <c r="C9" s="4"/>
      <c r="D9" s="3" t="s">
        <v>86</v>
      </c>
      <c r="E9" s="3" t="s">
        <v>84</v>
      </c>
      <c r="F9" s="3" t="s">
        <v>51</v>
      </c>
      <c r="G9" s="5">
        <v>441.19</v>
      </c>
      <c r="H9" s="5">
        <v>441.19</v>
      </c>
    </row>
    <row r="10" spans="1:9" x14ac:dyDescent="0.25">
      <c r="A10" s="3" t="s">
        <v>48</v>
      </c>
      <c r="B10" s="4">
        <v>41309</v>
      </c>
      <c r="C10" s="4"/>
      <c r="D10" s="3" t="s">
        <v>112</v>
      </c>
      <c r="E10" s="3" t="s">
        <v>84</v>
      </c>
      <c r="F10" s="3" t="s">
        <v>51</v>
      </c>
      <c r="G10" s="5">
        <v>4.5</v>
      </c>
      <c r="H10" s="5">
        <v>4.5</v>
      </c>
    </row>
    <row r="11" spans="1:9" x14ac:dyDescent="0.25">
      <c r="A11" s="3" t="s">
        <v>48</v>
      </c>
      <c r="B11" s="4">
        <v>41309</v>
      </c>
      <c r="C11" s="4"/>
      <c r="D11" s="3" t="s">
        <v>112</v>
      </c>
      <c r="E11" s="3" t="s">
        <v>84</v>
      </c>
      <c r="F11" s="3" t="s">
        <v>51</v>
      </c>
      <c r="G11" s="6">
        <v>4.5</v>
      </c>
      <c r="H11" s="6">
        <v>4.5</v>
      </c>
    </row>
    <row r="12" spans="1:9" x14ac:dyDescent="0.25">
      <c r="A12" s="3"/>
      <c r="B12" s="4"/>
      <c r="C12" s="4"/>
      <c r="D12" s="3"/>
      <c r="E12" s="3"/>
      <c r="F12" s="3"/>
      <c r="G12" s="5">
        <f ca="1">SUM(G2:G11)</f>
        <v>1478.0300000000002</v>
      </c>
      <c r="H12" s="5">
        <f ca="1">SUM(H2:H11)</f>
        <v>1299.165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workbookViewId="0">
      <selection activeCell="H1" sqref="G1:H1"/>
    </sheetView>
  </sheetViews>
  <sheetFormatPr defaultRowHeight="15" x14ac:dyDescent="0.25"/>
  <cols>
    <col min="1" max="1" width="14" bestFit="1" customWidth="1"/>
    <col min="2" max="2" width="10.7109375" bestFit="1" customWidth="1"/>
    <col min="4" max="4" width="28.140625" bestFit="1" customWidth="1"/>
    <col min="5" max="5" width="12.28515625" bestFit="1" customWidth="1"/>
    <col min="6" max="6" width="3.28515625" bestFit="1" customWidth="1"/>
    <col min="9" max="9" width="32.42578125" bestFit="1" customWidth="1"/>
  </cols>
  <sheetData>
    <row r="1" spans="1:12" ht="30" x14ac:dyDescent="0.25">
      <c r="G1" s="27" t="s">
        <v>222</v>
      </c>
      <c r="H1" s="27" t="s">
        <v>223</v>
      </c>
    </row>
    <row r="2" spans="1:12" x14ac:dyDescent="0.25">
      <c r="A2" s="3" t="s">
        <v>48</v>
      </c>
      <c r="B2" s="4">
        <v>41310</v>
      </c>
      <c r="C2" s="4"/>
      <c r="D2" s="3" t="s">
        <v>90</v>
      </c>
      <c r="E2" s="3" t="s">
        <v>82</v>
      </c>
      <c r="F2" s="3" t="s">
        <v>51</v>
      </c>
      <c r="G2" s="5">
        <v>54.56</v>
      </c>
      <c r="H2" s="5">
        <f ca="1">G2/2</f>
        <v>27.28</v>
      </c>
      <c r="I2" s="3" t="s">
        <v>194</v>
      </c>
      <c r="J2" s="7"/>
    </row>
    <row r="3" spans="1:12" x14ac:dyDescent="0.25">
      <c r="A3" s="3" t="s">
        <v>48</v>
      </c>
      <c r="B3" s="4">
        <v>41310</v>
      </c>
      <c r="C3" s="4"/>
      <c r="D3" s="3" t="s">
        <v>91</v>
      </c>
      <c r="E3" s="3" t="s">
        <v>92</v>
      </c>
      <c r="F3" s="3" t="s">
        <v>51</v>
      </c>
      <c r="G3" s="5">
        <v>30</v>
      </c>
      <c r="H3" s="5">
        <v>30</v>
      </c>
      <c r="J3" s="7"/>
    </row>
    <row r="4" spans="1:12" x14ac:dyDescent="0.25">
      <c r="A4" s="3" t="s">
        <v>48</v>
      </c>
      <c r="B4" s="4">
        <v>41311</v>
      </c>
      <c r="C4" s="4"/>
      <c r="D4" s="3" t="s">
        <v>81</v>
      </c>
      <c r="E4" s="3" t="s">
        <v>82</v>
      </c>
      <c r="F4" s="3" t="s">
        <v>51</v>
      </c>
      <c r="G4" s="5">
        <v>131.38</v>
      </c>
      <c r="H4" s="5">
        <v>131.38</v>
      </c>
      <c r="J4" s="7"/>
    </row>
    <row r="5" spans="1:12" x14ac:dyDescent="0.25">
      <c r="A5" s="3" t="s">
        <v>48</v>
      </c>
      <c r="B5" s="4">
        <v>41313</v>
      </c>
      <c r="C5" s="4"/>
      <c r="D5" s="3" t="s">
        <v>86</v>
      </c>
      <c r="E5" s="3" t="s">
        <v>84</v>
      </c>
      <c r="F5" s="3" t="s">
        <v>51</v>
      </c>
      <c r="G5" s="5">
        <v>170.73</v>
      </c>
      <c r="H5" s="5">
        <v>170.73</v>
      </c>
      <c r="J5" s="7"/>
    </row>
    <row r="6" spans="1:12" x14ac:dyDescent="0.25">
      <c r="A6" s="3" t="s">
        <v>48</v>
      </c>
      <c r="B6" s="4">
        <v>41326</v>
      </c>
      <c r="C6" s="4"/>
      <c r="D6" s="3" t="s">
        <v>93</v>
      </c>
      <c r="E6" s="3" t="s">
        <v>94</v>
      </c>
      <c r="F6" s="3" t="s">
        <v>51</v>
      </c>
      <c r="G6" s="5">
        <v>48.68</v>
      </c>
      <c r="H6" s="5">
        <f ca="1">G6/2</f>
        <v>24.34</v>
      </c>
      <c r="I6" s="3" t="s">
        <v>195</v>
      </c>
      <c r="J6" s="7"/>
    </row>
    <row r="7" spans="1:12" x14ac:dyDescent="0.25">
      <c r="A7" s="3" t="s">
        <v>48</v>
      </c>
      <c r="B7" s="4">
        <v>41327</v>
      </c>
      <c r="C7" s="4"/>
      <c r="D7" s="3" t="s">
        <v>95</v>
      </c>
      <c r="E7" s="3" t="s">
        <v>96</v>
      </c>
      <c r="F7" s="3" t="s">
        <v>51</v>
      </c>
      <c r="G7" s="5">
        <v>44.5</v>
      </c>
      <c r="H7" s="5">
        <v>44.5</v>
      </c>
      <c r="J7" s="7"/>
    </row>
    <row r="8" spans="1:12" x14ac:dyDescent="0.25">
      <c r="A8" s="3" t="s">
        <v>48</v>
      </c>
      <c r="B8" s="4">
        <v>41328</v>
      </c>
      <c r="C8" s="4"/>
      <c r="D8" s="3" t="s">
        <v>97</v>
      </c>
      <c r="E8" s="3" t="s">
        <v>94</v>
      </c>
      <c r="F8" s="3" t="s">
        <v>51</v>
      </c>
      <c r="G8" s="5">
        <v>271.08</v>
      </c>
      <c r="H8" s="5">
        <v>271.08</v>
      </c>
      <c r="J8" s="7"/>
    </row>
    <row r="9" spans="1:12" x14ac:dyDescent="0.25">
      <c r="A9" s="3" t="s">
        <v>48</v>
      </c>
      <c r="B9" s="4">
        <v>41330</v>
      </c>
      <c r="C9" s="4"/>
      <c r="D9" s="3" t="s">
        <v>98</v>
      </c>
      <c r="E9" s="3" t="s">
        <v>50</v>
      </c>
      <c r="F9" s="3" t="s">
        <v>51</v>
      </c>
      <c r="G9" s="5">
        <v>40.32</v>
      </c>
      <c r="H9" s="5">
        <f ca="1">G9/2</f>
        <v>20.16</v>
      </c>
      <c r="I9" s="3" t="s">
        <v>193</v>
      </c>
      <c r="J9" s="7"/>
    </row>
    <row r="10" spans="1:12" x14ac:dyDescent="0.25">
      <c r="A10" s="3" t="s">
        <v>48</v>
      </c>
      <c r="B10" s="4">
        <v>41334</v>
      </c>
      <c r="C10" s="4"/>
      <c r="D10" s="3" t="s">
        <v>99</v>
      </c>
      <c r="E10" s="3" t="s">
        <v>100</v>
      </c>
      <c r="F10" s="3" t="s">
        <v>51</v>
      </c>
      <c r="G10" s="6">
        <v>119.95</v>
      </c>
      <c r="H10" s="6">
        <v>119.95</v>
      </c>
      <c r="I10" s="9"/>
      <c r="J10" s="10"/>
      <c r="K10" s="9"/>
      <c r="L10" s="9"/>
    </row>
    <row r="11" spans="1:12" x14ac:dyDescent="0.25">
      <c r="A11" s="3"/>
      <c r="B11" s="4"/>
      <c r="C11" s="4"/>
      <c r="D11" s="3"/>
      <c r="E11" s="3"/>
      <c r="F11" s="3"/>
      <c r="G11" s="5">
        <f ca="1">SUM(G2:G10)</f>
        <v>911.2</v>
      </c>
      <c r="H11" s="5">
        <f ca="1">SUM(H2:H10)</f>
        <v>839.42</v>
      </c>
      <c r="I11" s="11"/>
      <c r="J11" s="11"/>
      <c r="K11" s="12"/>
      <c r="L11" s="1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workbookViewId="0">
      <selection activeCell="I4" sqref="I4"/>
    </sheetView>
  </sheetViews>
  <sheetFormatPr defaultRowHeight="15" x14ac:dyDescent="0.25"/>
  <cols>
    <col min="1" max="1" width="14" bestFit="1" customWidth="1"/>
    <col min="2" max="3" width="10.7109375" bestFit="1" customWidth="1"/>
    <col min="4" max="4" width="28.140625" bestFit="1" customWidth="1"/>
    <col min="5" max="5" width="14.85546875" bestFit="1" customWidth="1"/>
    <col min="6" max="6" width="4.140625" bestFit="1" customWidth="1"/>
    <col min="7" max="7" width="9.5703125" bestFit="1" customWidth="1"/>
    <col min="8" max="8" width="9.5703125" customWidth="1"/>
    <col min="9" max="9" width="39.85546875" bestFit="1" customWidth="1"/>
  </cols>
  <sheetData>
    <row r="1" spans="1:9" ht="30" x14ac:dyDescent="0.25">
      <c r="G1" s="28" t="s">
        <v>222</v>
      </c>
      <c r="H1" s="28" t="s">
        <v>223</v>
      </c>
    </row>
    <row r="2" spans="1:9" x14ac:dyDescent="0.25">
      <c r="A2" s="3" t="s">
        <v>48</v>
      </c>
      <c r="B2" s="4">
        <v>41338</v>
      </c>
      <c r="C2" s="4"/>
      <c r="D2" s="3" t="s">
        <v>49</v>
      </c>
      <c r="E2" s="3" t="s">
        <v>50</v>
      </c>
      <c r="F2" s="3" t="s">
        <v>51</v>
      </c>
      <c r="G2" s="5">
        <v>165.86</v>
      </c>
      <c r="H2" s="5">
        <f ca="1">G2/5</f>
        <v>33.172000000000004</v>
      </c>
      <c r="I2" s="3" t="s">
        <v>189</v>
      </c>
    </row>
    <row r="3" spans="1:9" x14ac:dyDescent="0.25">
      <c r="A3" s="3" t="s">
        <v>48</v>
      </c>
      <c r="B3" s="4">
        <v>41341</v>
      </c>
      <c r="C3" s="4"/>
      <c r="D3" s="3" t="s">
        <v>227</v>
      </c>
      <c r="E3" s="3" t="s">
        <v>52</v>
      </c>
      <c r="F3" s="3" t="s">
        <v>53</v>
      </c>
      <c r="G3" s="5">
        <v>125.63</v>
      </c>
      <c r="H3" s="5">
        <f ca="1">G3</f>
        <v>125.63</v>
      </c>
      <c r="I3" s="3"/>
    </row>
    <row r="4" spans="1:9" x14ac:dyDescent="0.25">
      <c r="A4" s="3" t="s">
        <v>48</v>
      </c>
      <c r="B4" s="4">
        <v>41342</v>
      </c>
      <c r="C4" s="4"/>
      <c r="D4" s="3" t="s">
        <v>54</v>
      </c>
      <c r="E4" s="3" t="s">
        <v>55</v>
      </c>
      <c r="F4" s="3" t="s">
        <v>56</v>
      </c>
      <c r="G4" s="5">
        <v>79.31</v>
      </c>
      <c r="H4" s="5">
        <f t="shared" ref="H4:H9" ca="1" si="0">G4</f>
        <v>79.31</v>
      </c>
    </row>
    <row r="5" spans="1:9" x14ac:dyDescent="0.25">
      <c r="A5" s="3" t="s">
        <v>48</v>
      </c>
      <c r="B5" s="4">
        <v>41342</v>
      </c>
      <c r="C5" s="4"/>
      <c r="D5" s="3" t="s">
        <v>57</v>
      </c>
      <c r="E5" s="3" t="s">
        <v>58</v>
      </c>
      <c r="F5" s="3" t="s">
        <v>53</v>
      </c>
      <c r="G5" s="5">
        <v>21.09</v>
      </c>
      <c r="H5" s="5"/>
      <c r="I5" s="3" t="s">
        <v>182</v>
      </c>
    </row>
    <row r="6" spans="1:9" x14ac:dyDescent="0.25">
      <c r="A6" s="3" t="s">
        <v>48</v>
      </c>
      <c r="B6" s="4">
        <v>41342</v>
      </c>
      <c r="C6" s="4"/>
      <c r="D6" s="3" t="s">
        <v>59</v>
      </c>
      <c r="E6" s="3" t="s">
        <v>58</v>
      </c>
      <c r="F6" s="3" t="s">
        <v>53</v>
      </c>
      <c r="G6" s="5">
        <v>21.09</v>
      </c>
      <c r="H6" s="5"/>
      <c r="I6" s="3" t="s">
        <v>181</v>
      </c>
    </row>
    <row r="7" spans="1:9" x14ac:dyDescent="0.25">
      <c r="A7" s="3" t="s">
        <v>48</v>
      </c>
      <c r="B7" s="4">
        <v>41342</v>
      </c>
      <c r="C7" s="4"/>
      <c r="D7" s="3" t="s">
        <v>60</v>
      </c>
      <c r="E7" s="3" t="s">
        <v>58</v>
      </c>
      <c r="F7" s="3" t="s">
        <v>53</v>
      </c>
      <c r="G7" s="5">
        <v>21.09</v>
      </c>
      <c r="H7" s="5"/>
      <c r="I7" s="3" t="s">
        <v>184</v>
      </c>
    </row>
    <row r="8" spans="1:9" x14ac:dyDescent="0.25">
      <c r="A8" s="3" t="s">
        <v>48</v>
      </c>
      <c r="B8" s="4">
        <v>41342</v>
      </c>
      <c r="C8" s="4"/>
      <c r="D8" s="3" t="s">
        <v>61</v>
      </c>
      <c r="E8" s="3" t="s">
        <v>58</v>
      </c>
      <c r="F8" s="3" t="s">
        <v>53</v>
      </c>
      <c r="G8" s="5">
        <v>21.09</v>
      </c>
      <c r="H8" s="5">
        <f t="shared" ca="1" si="0"/>
        <v>21.09</v>
      </c>
      <c r="I8" s="3" t="s">
        <v>183</v>
      </c>
    </row>
    <row r="9" spans="1:9" x14ac:dyDescent="0.25">
      <c r="A9" s="3" t="s">
        <v>48</v>
      </c>
      <c r="B9" s="4">
        <v>41342</v>
      </c>
      <c r="C9" s="4"/>
      <c r="D9" s="3" t="s">
        <v>62</v>
      </c>
      <c r="E9" s="3" t="s">
        <v>63</v>
      </c>
      <c r="F9" s="3" t="s">
        <v>56</v>
      </c>
      <c r="G9" s="5">
        <v>21.09</v>
      </c>
      <c r="H9" s="5">
        <f t="shared" ca="1" si="0"/>
        <v>21.09</v>
      </c>
    </row>
    <row r="10" spans="1:9" x14ac:dyDescent="0.25">
      <c r="A10" s="3" t="s">
        <v>48</v>
      </c>
      <c r="B10" s="4">
        <v>41343</v>
      </c>
      <c r="C10" s="4"/>
      <c r="D10" s="3" t="s">
        <v>64</v>
      </c>
      <c r="E10" s="3" t="s">
        <v>58</v>
      </c>
      <c r="F10" s="3" t="s">
        <v>53</v>
      </c>
      <c r="G10" s="5">
        <v>167.23</v>
      </c>
      <c r="H10" s="5"/>
      <c r="I10" s="3" t="s">
        <v>186</v>
      </c>
    </row>
    <row r="11" spans="1:9" x14ac:dyDescent="0.25">
      <c r="A11" s="3" t="s">
        <v>48</v>
      </c>
      <c r="B11" s="4">
        <v>41343</v>
      </c>
      <c r="C11" s="4"/>
      <c r="D11" s="3" t="s">
        <v>64</v>
      </c>
      <c r="E11" s="3" t="s">
        <v>58</v>
      </c>
      <c r="F11" s="3" t="s">
        <v>53</v>
      </c>
      <c r="G11" s="5">
        <v>203.34</v>
      </c>
      <c r="H11" s="5">
        <v>203.34</v>
      </c>
      <c r="I11" s="3" t="s">
        <v>185</v>
      </c>
    </row>
    <row r="12" spans="1:9" x14ac:dyDescent="0.25">
      <c r="A12" s="3" t="s">
        <v>48</v>
      </c>
      <c r="B12" s="4">
        <v>41343</v>
      </c>
      <c r="C12" s="4"/>
      <c r="D12" s="3" t="s">
        <v>64</v>
      </c>
      <c r="E12" s="3" t="s">
        <v>58</v>
      </c>
      <c r="F12" s="3" t="s">
        <v>53</v>
      </c>
      <c r="G12" s="5">
        <v>167.23</v>
      </c>
      <c r="H12" s="5"/>
      <c r="I12" s="3" t="s">
        <v>187</v>
      </c>
    </row>
    <row r="13" spans="1:9" x14ac:dyDescent="0.25">
      <c r="A13" s="3" t="s">
        <v>48</v>
      </c>
      <c r="B13" s="4">
        <v>41343</v>
      </c>
      <c r="C13" s="4"/>
      <c r="D13" s="3" t="s">
        <v>64</v>
      </c>
      <c r="E13" s="3" t="s">
        <v>58</v>
      </c>
      <c r="F13" s="3" t="s">
        <v>53</v>
      </c>
      <c r="G13" s="5">
        <v>167.23</v>
      </c>
      <c r="H13" s="5"/>
      <c r="I13" s="3" t="s">
        <v>188</v>
      </c>
    </row>
    <row r="14" spans="1:9" x14ac:dyDescent="0.25">
      <c r="A14" s="3" t="s">
        <v>48</v>
      </c>
      <c r="B14" s="4">
        <v>41343</v>
      </c>
      <c r="C14" s="4"/>
      <c r="D14" s="3" t="s">
        <v>65</v>
      </c>
      <c r="E14" s="3" t="s">
        <v>63</v>
      </c>
      <c r="F14" s="3" t="s">
        <v>56</v>
      </c>
      <c r="G14" s="5">
        <v>96.04</v>
      </c>
      <c r="H14" s="5">
        <v>96.04</v>
      </c>
      <c r="I14" s="3" t="s">
        <v>185</v>
      </c>
    </row>
    <row r="15" spans="1:9" x14ac:dyDescent="0.25">
      <c r="A15" s="3" t="s">
        <v>48</v>
      </c>
      <c r="B15" s="4">
        <v>41343</v>
      </c>
      <c r="C15" s="4"/>
      <c r="D15" s="3" t="s">
        <v>65</v>
      </c>
      <c r="E15" s="3" t="s">
        <v>63</v>
      </c>
      <c r="F15" s="3" t="s">
        <v>56</v>
      </c>
      <c r="G15" s="5">
        <v>96.04</v>
      </c>
      <c r="H15" s="5"/>
      <c r="I15" s="3" t="s">
        <v>190</v>
      </c>
    </row>
    <row r="16" spans="1:9" x14ac:dyDescent="0.25">
      <c r="A16" s="3" t="s">
        <v>48</v>
      </c>
      <c r="B16" s="4">
        <v>41343</v>
      </c>
      <c r="C16" s="4"/>
      <c r="D16" s="3" t="s">
        <v>65</v>
      </c>
      <c r="E16" s="3" t="s">
        <v>63</v>
      </c>
      <c r="F16" s="3" t="s">
        <v>56</v>
      </c>
      <c r="G16" s="5">
        <v>96.04</v>
      </c>
      <c r="H16" s="5"/>
      <c r="I16" s="3" t="s">
        <v>187</v>
      </c>
    </row>
    <row r="17" spans="1:9" x14ac:dyDescent="0.25">
      <c r="A17" s="3" t="s">
        <v>48</v>
      </c>
      <c r="B17" s="4">
        <v>41343</v>
      </c>
      <c r="C17" s="4"/>
      <c r="D17" s="3" t="s">
        <v>65</v>
      </c>
      <c r="E17" s="3" t="s">
        <v>63</v>
      </c>
      <c r="F17" s="3" t="s">
        <v>56</v>
      </c>
      <c r="G17" s="5">
        <v>96.04</v>
      </c>
      <c r="H17" s="5"/>
      <c r="I17" s="3" t="s">
        <v>191</v>
      </c>
    </row>
    <row r="18" spans="1:9" x14ac:dyDescent="0.25">
      <c r="A18" s="3" t="s">
        <v>48</v>
      </c>
      <c r="B18" s="4">
        <v>41343</v>
      </c>
      <c r="C18" s="4"/>
      <c r="D18" s="3" t="s">
        <v>66</v>
      </c>
      <c r="E18" s="3" t="s">
        <v>63</v>
      </c>
      <c r="F18" s="3" t="s">
        <v>56</v>
      </c>
      <c r="G18" s="5">
        <v>136.87</v>
      </c>
      <c r="H18" s="5">
        <f ca="1">G18/4</f>
        <v>34.217500000000001</v>
      </c>
      <c r="I18" s="3" t="s">
        <v>179</v>
      </c>
    </row>
    <row r="19" spans="1:9" x14ac:dyDescent="0.25">
      <c r="A19" s="3" t="s">
        <v>48</v>
      </c>
      <c r="B19" s="4">
        <v>41344</v>
      </c>
      <c r="C19" s="4"/>
      <c r="D19" s="3" t="s">
        <v>67</v>
      </c>
      <c r="E19" s="3" t="s">
        <v>63</v>
      </c>
      <c r="F19" s="3" t="s">
        <v>56</v>
      </c>
      <c r="G19" s="5">
        <v>74.67</v>
      </c>
      <c r="H19" s="5">
        <f ca="1">G19/4</f>
        <v>18.6675</v>
      </c>
      <c r="I19" s="3" t="s">
        <v>179</v>
      </c>
    </row>
    <row r="20" spans="1:9" x14ac:dyDescent="0.25">
      <c r="A20" s="3" t="s">
        <v>48</v>
      </c>
      <c r="B20" s="4">
        <v>41344</v>
      </c>
      <c r="C20" s="4"/>
      <c r="D20" s="3" t="s">
        <v>68</v>
      </c>
      <c r="E20" s="3" t="s">
        <v>63</v>
      </c>
      <c r="F20" s="3" t="s">
        <v>56</v>
      </c>
      <c r="G20" s="5">
        <v>19.23</v>
      </c>
      <c r="H20" s="5">
        <v>19.23</v>
      </c>
    </row>
    <row r="21" spans="1:9" x14ac:dyDescent="0.25">
      <c r="A21" s="3" t="s">
        <v>48</v>
      </c>
      <c r="B21" s="4">
        <v>41345</v>
      </c>
      <c r="C21" s="4"/>
      <c r="D21" s="3" t="s">
        <v>69</v>
      </c>
      <c r="E21" s="3" t="s">
        <v>63</v>
      </c>
      <c r="F21" s="3" t="s">
        <v>56</v>
      </c>
      <c r="G21" s="5">
        <v>110.05</v>
      </c>
      <c r="H21" s="5">
        <f ca="1">G21/4</f>
        <v>27.512499999999999</v>
      </c>
      <c r="I21" s="3" t="s">
        <v>180</v>
      </c>
    </row>
    <row r="22" spans="1:9" x14ac:dyDescent="0.25">
      <c r="A22" s="3" t="s">
        <v>48</v>
      </c>
      <c r="B22" s="4">
        <v>41346</v>
      </c>
      <c r="C22" s="4"/>
      <c r="D22" s="3" t="s">
        <v>70</v>
      </c>
      <c r="E22" s="3" t="s">
        <v>63</v>
      </c>
      <c r="F22" s="3" t="s">
        <v>56</v>
      </c>
      <c r="G22" s="5">
        <v>93.44</v>
      </c>
      <c r="H22" s="5">
        <f ca="1">G22/4</f>
        <v>23.36</v>
      </c>
      <c r="I22" s="3" t="s">
        <v>179</v>
      </c>
    </row>
    <row r="23" spans="1:9" x14ac:dyDescent="0.25">
      <c r="A23" s="3" t="s">
        <v>48</v>
      </c>
      <c r="B23" s="4">
        <v>41346</v>
      </c>
      <c r="C23" s="4"/>
      <c r="D23" s="3" t="s">
        <v>71</v>
      </c>
      <c r="E23" s="3" t="s">
        <v>72</v>
      </c>
      <c r="F23" s="3" t="s">
        <v>53</v>
      </c>
      <c r="G23" s="5">
        <v>21.08</v>
      </c>
      <c r="H23" s="5">
        <v>21.08</v>
      </c>
    </row>
    <row r="24" spans="1:9" x14ac:dyDescent="0.25">
      <c r="A24" s="3" t="s">
        <v>48</v>
      </c>
      <c r="B24" s="4">
        <v>41346</v>
      </c>
      <c r="C24" s="4"/>
      <c r="D24" s="3" t="s">
        <v>73</v>
      </c>
      <c r="E24" s="3" t="s">
        <v>72</v>
      </c>
      <c r="F24" s="3" t="s">
        <v>53</v>
      </c>
      <c r="G24" s="5">
        <v>21.08</v>
      </c>
      <c r="H24" s="5">
        <v>21.08</v>
      </c>
    </row>
    <row r="25" spans="1:9" x14ac:dyDescent="0.25">
      <c r="A25" s="3" t="s">
        <v>48</v>
      </c>
      <c r="B25" s="4">
        <v>41346</v>
      </c>
      <c r="C25" s="4"/>
      <c r="D25" s="3" t="s">
        <v>74</v>
      </c>
      <c r="E25" s="3" t="s">
        <v>72</v>
      </c>
      <c r="F25" s="3" t="s">
        <v>53</v>
      </c>
      <c r="G25" s="5">
        <v>21.08</v>
      </c>
      <c r="H25" s="5">
        <v>21.08</v>
      </c>
    </row>
    <row r="26" spans="1:9" x14ac:dyDescent="0.25">
      <c r="A26" s="3" t="s">
        <v>48</v>
      </c>
      <c r="B26" s="4">
        <v>41346</v>
      </c>
      <c r="C26" s="4"/>
      <c r="D26" s="3" t="s">
        <v>75</v>
      </c>
      <c r="E26" s="3" t="s">
        <v>72</v>
      </c>
      <c r="F26" s="3" t="s">
        <v>53</v>
      </c>
      <c r="G26" s="5">
        <v>21.08</v>
      </c>
      <c r="H26" s="5">
        <v>21.08</v>
      </c>
    </row>
    <row r="27" spans="1:9" x14ac:dyDescent="0.25">
      <c r="A27" s="3" t="s">
        <v>48</v>
      </c>
      <c r="B27" s="4">
        <v>41346</v>
      </c>
      <c r="C27" s="4"/>
      <c r="D27" s="3" t="s">
        <v>76</v>
      </c>
      <c r="E27" s="3" t="s">
        <v>58</v>
      </c>
      <c r="F27" s="3" t="s">
        <v>53</v>
      </c>
      <c r="G27" s="5">
        <v>52.72</v>
      </c>
      <c r="H27" s="5">
        <v>52.72</v>
      </c>
    </row>
    <row r="28" spans="1:9" x14ac:dyDescent="0.25">
      <c r="A28" s="3" t="s">
        <v>48</v>
      </c>
      <c r="B28" s="4">
        <v>41346</v>
      </c>
      <c r="C28" s="4"/>
      <c r="D28" s="3" t="s">
        <v>77</v>
      </c>
      <c r="E28" s="3" t="s">
        <v>63</v>
      </c>
      <c r="F28" s="3" t="s">
        <v>56</v>
      </c>
      <c r="G28" s="5">
        <v>411.97</v>
      </c>
      <c r="H28" s="5"/>
      <c r="I28" s="3" t="s">
        <v>192</v>
      </c>
    </row>
    <row r="29" spans="1:9" x14ac:dyDescent="0.25">
      <c r="A29" s="3" t="s">
        <v>48</v>
      </c>
      <c r="B29" s="4">
        <v>41346</v>
      </c>
      <c r="C29" s="4"/>
      <c r="D29" s="3" t="s">
        <v>77</v>
      </c>
      <c r="E29" s="3" t="s">
        <v>63</v>
      </c>
      <c r="F29" s="3" t="s">
        <v>56</v>
      </c>
      <c r="G29" s="5">
        <v>411.97</v>
      </c>
      <c r="H29" s="5">
        <v>411.97</v>
      </c>
      <c r="I29" s="3" t="s">
        <v>185</v>
      </c>
    </row>
    <row r="30" spans="1:9" x14ac:dyDescent="0.25">
      <c r="A30" s="3" t="s">
        <v>48</v>
      </c>
      <c r="B30" s="4">
        <v>41346</v>
      </c>
      <c r="C30" s="4"/>
      <c r="D30" s="3" t="s">
        <v>77</v>
      </c>
      <c r="E30" s="3" t="s">
        <v>63</v>
      </c>
      <c r="F30" s="3" t="s">
        <v>56</v>
      </c>
      <c r="G30" s="5">
        <v>411.97</v>
      </c>
      <c r="H30" s="5"/>
      <c r="I30" s="3" t="s">
        <v>190</v>
      </c>
    </row>
    <row r="31" spans="1:9" x14ac:dyDescent="0.25">
      <c r="A31" s="3" t="s">
        <v>48</v>
      </c>
      <c r="B31" s="4">
        <v>41346</v>
      </c>
      <c r="C31" s="4"/>
      <c r="D31" s="3" t="s">
        <v>77</v>
      </c>
      <c r="E31" s="3" t="s">
        <v>63</v>
      </c>
      <c r="F31" s="3" t="s">
        <v>56</v>
      </c>
      <c r="G31" s="5">
        <v>411.97</v>
      </c>
      <c r="H31" s="5"/>
      <c r="I31" s="3" t="s">
        <v>191</v>
      </c>
    </row>
    <row r="32" spans="1:9" x14ac:dyDescent="0.25">
      <c r="A32" s="3" t="s">
        <v>48</v>
      </c>
      <c r="B32" s="4">
        <v>41348</v>
      </c>
      <c r="C32" s="4"/>
      <c r="D32" s="3" t="s">
        <v>78</v>
      </c>
      <c r="E32" s="3" t="s">
        <v>55</v>
      </c>
      <c r="F32" s="3" t="s">
        <v>56</v>
      </c>
      <c r="G32" s="5">
        <v>16.41</v>
      </c>
      <c r="H32" s="5">
        <v>16.41</v>
      </c>
    </row>
    <row r="33" spans="1:8" x14ac:dyDescent="0.25">
      <c r="A33" s="3" t="s">
        <v>48</v>
      </c>
      <c r="B33" s="4">
        <v>41351</v>
      </c>
      <c r="C33" s="4"/>
      <c r="D33" s="3" t="s">
        <v>79</v>
      </c>
      <c r="E33" s="3" t="s">
        <v>80</v>
      </c>
      <c r="F33" s="3" t="s">
        <v>56</v>
      </c>
      <c r="G33" s="5">
        <v>68.28</v>
      </c>
      <c r="H33" s="5">
        <v>68.28</v>
      </c>
    </row>
    <row r="34" spans="1:8" x14ac:dyDescent="0.25">
      <c r="A34" s="3" t="s">
        <v>48</v>
      </c>
      <c r="B34" s="4">
        <v>41351</v>
      </c>
      <c r="C34" s="4"/>
      <c r="D34" s="3" t="s">
        <v>79</v>
      </c>
      <c r="E34" s="3" t="s">
        <v>80</v>
      </c>
      <c r="F34" s="3" t="s">
        <v>56</v>
      </c>
      <c r="G34" s="5">
        <v>29.41</v>
      </c>
      <c r="H34" s="5">
        <v>29.41</v>
      </c>
    </row>
    <row r="35" spans="1:8" x14ac:dyDescent="0.25">
      <c r="A35" s="3" t="s">
        <v>48</v>
      </c>
      <c r="B35" s="4">
        <v>41352</v>
      </c>
      <c r="C35" s="4"/>
      <c r="D35" s="3" t="s">
        <v>81</v>
      </c>
      <c r="E35" s="3" t="s">
        <v>82</v>
      </c>
      <c r="F35" s="3" t="s">
        <v>51</v>
      </c>
      <c r="G35" s="5">
        <v>135.94999999999999</v>
      </c>
      <c r="H35" s="5">
        <v>135.94999999999999</v>
      </c>
    </row>
    <row r="36" spans="1:8" x14ac:dyDescent="0.25">
      <c r="A36" s="3" t="s">
        <v>48</v>
      </c>
      <c r="B36" s="4">
        <v>41353</v>
      </c>
      <c r="C36" s="4"/>
      <c r="D36" s="3" t="s">
        <v>83</v>
      </c>
      <c r="E36" s="3" t="s">
        <v>84</v>
      </c>
      <c r="F36" s="3" t="s">
        <v>51</v>
      </c>
      <c r="G36" s="5">
        <v>10.5</v>
      </c>
      <c r="H36" s="5">
        <v>10.5</v>
      </c>
    </row>
    <row r="37" spans="1:8" x14ac:dyDescent="0.25">
      <c r="A37" s="3" t="s">
        <v>48</v>
      </c>
      <c r="B37" s="4">
        <v>41354</v>
      </c>
      <c r="C37" s="4"/>
      <c r="D37" s="3" t="s">
        <v>85</v>
      </c>
      <c r="E37" s="3" t="s">
        <v>82</v>
      </c>
      <c r="F37" s="3" t="s">
        <v>51</v>
      </c>
      <c r="G37" s="5">
        <v>4</v>
      </c>
      <c r="H37" s="5">
        <v>4</v>
      </c>
    </row>
    <row r="38" spans="1:8" x14ac:dyDescent="0.25">
      <c r="A38" s="3" t="s">
        <v>48</v>
      </c>
      <c r="B38" s="4">
        <v>41355</v>
      </c>
      <c r="C38" s="4"/>
      <c r="D38" s="3" t="s">
        <v>81</v>
      </c>
      <c r="E38" s="3" t="s">
        <v>82</v>
      </c>
      <c r="F38" s="3" t="s">
        <v>51</v>
      </c>
      <c r="G38" s="5">
        <v>131.38</v>
      </c>
      <c r="H38" s="5">
        <v>131.38</v>
      </c>
    </row>
    <row r="39" spans="1:8" x14ac:dyDescent="0.25">
      <c r="A39" s="3" t="s">
        <v>48</v>
      </c>
      <c r="B39" s="4">
        <v>41357</v>
      </c>
      <c r="C39" s="4"/>
      <c r="D39" s="3" t="s">
        <v>86</v>
      </c>
      <c r="E39" s="3" t="s">
        <v>84</v>
      </c>
      <c r="F39" s="3" t="s">
        <v>51</v>
      </c>
      <c r="G39" s="11">
        <v>336.46</v>
      </c>
      <c r="H39" s="11">
        <v>336.46</v>
      </c>
    </row>
    <row r="40" spans="1:8" x14ac:dyDescent="0.25">
      <c r="A40" s="3" t="s">
        <v>173</v>
      </c>
      <c r="B40" s="4">
        <v>41345</v>
      </c>
      <c r="C40" s="4"/>
      <c r="D40" s="3" t="s">
        <v>170</v>
      </c>
      <c r="E40" s="3" t="s">
        <v>171</v>
      </c>
      <c r="F40" s="3" t="s">
        <v>172</v>
      </c>
      <c r="G40" s="5">
        <f ca="1">11.2/3</f>
        <v>3.7333333333333329</v>
      </c>
      <c r="H40" s="5">
        <f ca="1">11.2/3</f>
        <v>3.7333333333333329</v>
      </c>
    </row>
    <row r="41" spans="1:8" x14ac:dyDescent="0.25">
      <c r="A41" s="3" t="s">
        <v>173</v>
      </c>
      <c r="B41" s="4">
        <v>41345</v>
      </c>
      <c r="C41" s="4"/>
      <c r="D41" s="3" t="s">
        <v>170</v>
      </c>
      <c r="E41" s="3" t="s">
        <v>171</v>
      </c>
      <c r="F41" s="3" t="s">
        <v>172</v>
      </c>
      <c r="G41" s="5">
        <f t="shared" ref="G41:H42" ca="1" si="1">11.2/3</f>
        <v>3.7333333333333329</v>
      </c>
      <c r="H41" s="5">
        <f t="shared" ca="1" si="1"/>
        <v>3.7333333333333329</v>
      </c>
    </row>
    <row r="42" spans="1:8" x14ac:dyDescent="0.25">
      <c r="A42" s="3" t="s">
        <v>173</v>
      </c>
      <c r="B42" s="4">
        <v>41345</v>
      </c>
      <c r="C42" s="4"/>
      <c r="D42" s="3" t="s">
        <v>170</v>
      </c>
      <c r="E42" s="3" t="s">
        <v>171</v>
      </c>
      <c r="F42" s="3" t="s">
        <v>172</v>
      </c>
      <c r="G42" s="5">
        <f t="shared" ca="1" si="1"/>
        <v>3.7333333333333329</v>
      </c>
      <c r="H42" s="5">
        <f t="shared" ca="1" si="1"/>
        <v>3.7333333333333329</v>
      </c>
    </row>
    <row r="43" spans="1:8" x14ac:dyDescent="0.25">
      <c r="A43" s="3" t="s">
        <v>173</v>
      </c>
      <c r="B43" s="4">
        <v>41345</v>
      </c>
      <c r="C43" s="4"/>
      <c r="D43" s="3" t="s">
        <v>170</v>
      </c>
      <c r="E43" s="3" t="s">
        <v>171</v>
      </c>
      <c r="F43" s="3" t="s">
        <v>172</v>
      </c>
      <c r="G43" s="6">
        <f ca="1">898.38/3</f>
        <v>299.45999999999998</v>
      </c>
      <c r="H43" s="6">
        <f ca="1">898.38/3</f>
        <v>299.45999999999998</v>
      </c>
    </row>
    <row r="44" spans="1:8" x14ac:dyDescent="0.25">
      <c r="A44" s="3"/>
      <c r="B44" s="4"/>
      <c r="C44" s="4"/>
      <c r="D44" s="3"/>
      <c r="E44" s="3"/>
      <c r="F44" s="3"/>
      <c r="G44" s="5">
        <f ca="1">SUM(G2:G43)</f>
        <v>4827.670000000001</v>
      </c>
      <c r="H44" s="5">
        <f ca="1">SUM(H2:H43)</f>
        <v>2294.7195000000002</v>
      </c>
    </row>
    <row r="45" spans="1:8" x14ac:dyDescent="0.25">
      <c r="G45" s="15"/>
      <c r="H45" s="15"/>
    </row>
    <row r="46" spans="1:8" x14ac:dyDescent="0.25">
      <c r="G46" s="15"/>
      <c r="H46" s="15"/>
    </row>
    <row r="47" spans="1:8" x14ac:dyDescent="0.25">
      <c r="G47" s="16"/>
      <c r="H47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12_13 Expenses</vt:lpstr>
      <vt:lpstr>V0050083</vt:lpstr>
      <vt:lpstr>V0050586</vt:lpstr>
      <vt:lpstr>V0050837</vt:lpstr>
      <vt:lpstr>V0051268</vt:lpstr>
      <vt:lpstr>V0051460</vt:lpstr>
      <vt:lpstr>V0051712</vt:lpstr>
      <vt:lpstr>V0052147</vt:lpstr>
      <vt:lpstr>V0052471</vt:lpstr>
      <vt:lpstr>V0052759</vt:lpstr>
      <vt:lpstr>V0053094</vt:lpstr>
      <vt:lpstr>V0053713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Marlie Worrin</dc:creator>
  <cp:lastModifiedBy>Marlie Worrin</cp:lastModifiedBy>
  <dcterms:created xsi:type="dcterms:W3CDTF">2014-05-21T17:08:34Z</dcterms:created>
  <dcterms:modified xsi:type="dcterms:W3CDTF">2014-05-28T15:13:11Z</dcterms:modified>
</cp:coreProperties>
</file>